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ml.chartshape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3.xml" ContentType="application/vnd.openxmlformats-officedocument.drawingml.chartshape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4.xml" ContentType="application/vnd.openxmlformats-officedocument.drawingml.chartshape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5.xml" ContentType="application/vnd.openxmlformats-officedocument.drawingml.chartshapes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6.xml" ContentType="application/vnd.openxmlformats-officedocument.drawingml.chartshapes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7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drawings/drawing8.xml" ContentType="application/vnd.openxmlformats-officedocument.drawingml.chartshapes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9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10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GRADOVI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<sst xmlns="http://schemas.openxmlformats.org/spreadsheetml/2006/main" count="6316" uniqueCount="2914">
  <si>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</si>
  <si>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</si>
  <si>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</si>
  <si>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</si>
  <si>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</si>
  <si>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</si>
  <si>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</si>
  <si>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</si>
  <si>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</si>
  <si>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</si>
  <si>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</si>
  <si>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</si>
  <si>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</si>
  <si>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</si>
  <si>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</si>
  <si>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</si>
  <si>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</si>
  <si>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</si>
  <si>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</si>
  <si>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</si>
  <si>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</si>
  <si>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</si>
  <si>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</si>
  <si>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</si>
  <si>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</si>
  <si>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</si>
  <si>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</si>
  <si>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</si>
  <si>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</si>
  <si>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</si>
  <si>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</si>
  <si>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</si>
  <si>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</si>
  <si>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</si>
  <si>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</si>
  <si>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</si>
  <si>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</si>
  <si>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</si>
  <si>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</si>
  <si>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</si>
  <si>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</si>
  <si>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</si>
  <si>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</si>
  <si>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</si>
  <si>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</si>
  <si>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</si>
  <si>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</si>
  <si>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</si>
  <si>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</si>
  <si>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</si>
  <si>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</si>
  <si>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</si>
  <si>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</si>
  <si>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</si>
  <si>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</si>
  <si>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</si>
  <si>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</si>
  <si>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</si>
  <si>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</si>
  <si>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</si>
  <si>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</si>
  <si>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</si>
  <si>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</si>
  <si>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</si>
  <si>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</si>
  <si>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</si>
  <si>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</si>
  <si>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</si>
  <si>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</si>
  <si>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</si>
  <si>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</si>
  <si>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</si>
  <si>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</si>
  <si>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</si>
  <si>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</si>
  <si>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</si>
  <si>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</si>
  <si>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</si>
  <si>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</si>
  <si>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</si>
  <si>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</si>
  <si>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</si>
  <si>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</si>
  <si>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</si>
  <si>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</si>
  <si>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</si>
  <si>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</si>
  <si>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</si>
  <si>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</si>
  <si>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</si>
  <si>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</si>
  <si>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</si>
  <si>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</si>
  <si>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</si>
  <si>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</si>
  <si>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</si>
  <si>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</si>
  <si>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</si>
  <si>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</si>
  <si>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</si>
  <si>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</si>
  <si>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</si>
  <si>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</si>
  <si>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</si>
  <si>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</si>
  <si>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</si>
  <si>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</si>
  <si>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</si>
  <si>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</si>
  <si>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</si>
  <si>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</si>
  <si>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</si>
  <si>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</si>
  <si>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</si>
  <si>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</si>
  <si>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</si>
  <si>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</si>
  <si>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</si>
  <si>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</si>
  <si>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</si>
  <si>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</si>
  <si>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</si>
  <si>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</si>
  <si>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</si>
  <si>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</si>
  <si>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</si>
  <si>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</si>
  <si>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</si>
  <si>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</si>
  <si>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</si>
  <si>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</si>
  <si>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</si>
  <si>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</si>
  <si>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</si>
  <si>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</si>
  <si>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</si>
  <si>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</si>
  <si>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</si>
  <si>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</si>
  <si>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</si>
  <si>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</si>
  <si>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</si>
  <si>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</si>
  <si>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</si>
  <si>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</si>
  <si>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</si>
  <si>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</si>
  <si>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</si>
  <si>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</si>
  <si>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</si>
  <si>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</si>
  <si>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</si>
  <si>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</si>
  <si>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</si>
  <si>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</si>
  <si>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</si>
  <si>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</si>
  <si>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</si>
  <si>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</si>
  <si>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</si>
  <si>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</si>
  <si>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</si>
  <si>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</si>
  <si>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</si>
  <si>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</si>
  <si>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</si>
  <si>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</si>
  <si>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</si>
  <si>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</si>
  <si>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</si>
  <si>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</si>
  <si>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</si>
  <si>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</si>
  <si>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</si>
  <si>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</si>
  <si>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</si>
  <si>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</si>
  <si>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</si>
  <si>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</si>
  <si>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</si>
  <si>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</si>
  <si>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</si>
  <si>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</si>
  <si>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</si>
  <si>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</si>
  <si>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</si>
  <si>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</si>
  <si>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</si>
  <si>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</si>
  <si>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</si>
  <si>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</si>
  <si>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</si>
  <si>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</si>
  <si>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</si>
  <si>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</si>
  <si>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</si>
  <si>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</si>
  <si>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</si>
  <si>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</si>
  <si>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</si>
  <si>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</si>
  <si>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</si>
  <si>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</si>
  <si>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</si>
  <si>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</si>
  <si>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</si>
  <si>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</si>
  <si>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</si>
  <si>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</si>
  <si>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</si>
  <si>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</si>
  <si>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</si>
  <si>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</si>
  <si>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</si>
  <si>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</si>
  <si>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</si>
  <si>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</si>
  <si>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</si>
  <si>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</si>
  <si>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</si>
  <si>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</si>
  <si>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</si>
  <si>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</si>
  <si>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</si>
  <si>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</si>
  <si>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</si>
  <si>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</si>
  <si>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</si>
  <si>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</si>
  <si>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</si>
  <si>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</si>
  <si>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</si>
  <si>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</si>
  <si>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</si>
  <si>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</si>
  <si>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</si>
  <si>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</si>
  <si>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</si>
  <si>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</si>
  <si>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</si>
  <si>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</si>
  <si>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</si>
  <si>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</si>
  <si>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</si>
  <si>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</si>
  <si>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</si>
  <si>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</si>
  <si>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</si>
  <si>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</si>
  <si>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</si>
  <si>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</si>
  <si>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</si>
  <si>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</si>
  <si>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</si>
  <si>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</si>
  <si>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</si>
  <si>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</si>
  <si>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</si>
  <si>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</si>
  <si>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</si>
  <si>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</si>
  <si>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</si>
  <si>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</si>
  <si>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</si>
  <si>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</si>
  <si>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</si>
  <si>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</si>
  <si>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</si>
  <si>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</si>
  <si>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</si>
  <si>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</si>
  <si>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</si>
  <si>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</si>
  <si>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</si>
  <si>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</si>
  <si>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</si>
  <si>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</si>
  <si>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</si>
  <si>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</si>
  <si>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</si>
  <si>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</si>
  <si>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</si>
  <si>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</si>
  <si>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</si>
  <si>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</si>
  <si>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</si>
  <si>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</si>
  <si>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</si>
  <si>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</si>
  <si>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</si>
  <si>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</si>
  <si>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</si>
  <si>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</si>
  <si>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</si>
  <si>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</si>
  <si>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</si>
  <si>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</si>
  <si>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</si>
  <si>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</si>
  <si>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</si>
  <si>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</si>
  <si>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</si>
  <si>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</si>
  <si>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</si>
  <si>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</si>
  <si>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</si>
  <si>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</si>
  <si>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</si>
  <si>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</si>
  <si>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</si>
  <si>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</si>
  <si>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</si>
  <si>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</si>
  <si>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</si>
  <si>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</si>
  <si>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</si>
  <si>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</si>
  <si>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</si>
  <si>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</si>
  <si>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</si>
  <si>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</si>
  <si>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</si>
  <si>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</si>
  <si>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</si>
  <si>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</si>
  <si>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</si>
  <si>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</si>
  <si>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</si>
  <si>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</si>
  <si>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</si>
  <si>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</si>
  <si>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</si>
  <si>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</si>
  <si>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</si>
  <si>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</si>
  <si>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</si>
  <si>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</si>
  <si>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</si>
  <si>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</si>
  <si>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</si>
  <si>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</si>
  <si>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</si>
  <si>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</si>
  <si>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</si>
  <si>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</si>
  <si>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</si>
  <si>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</si>
  <si>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</si>
  <si>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</si>
  <si>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</si>
  <si>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</si>
  <si>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</si>
  <si>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</si>
  <si>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</si>
  <si>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</si>
  <si>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</si>
  <si>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</si>
  <si>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</si>
  <si>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</si>
  <si>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</si>
  <si>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</si>
  <si>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</si>
  <si>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</si>
  <si>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</si>
  <si>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</si>
  <si>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</si>
  <si>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</si>
  <si>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</si>
  <si>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</si>
  <si>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</si>
  <si>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</si>
  <si>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</si>
  <si>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</si>
  <si>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</si>
  <si>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</si>
  <si>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</si>
  <si>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</si>
  <si>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</si>
  <si>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</si>
  <si>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</si>
  <si>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</si>
  <si>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</si>
  <si>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</si>
  <si>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</si>
  <si>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</si>
  <si>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</si>
  <si>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</si>
  <si>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</si>
  <si>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</si>
  <si>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</si>
  <si>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</si>
  <si>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</si>
  <si>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</si>
  <si>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</si>
  <si>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</si>
  <si>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</si>
  <si>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</si>
  <si>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</si>
  <si>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</si>
  <si>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</si>
  <si>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</si>
  <si>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</si>
  <si>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</si>
  <si>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</si>
  <si>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</si>
  <si>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</si>
  <si>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</si>
  <si>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</si>
  <si>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</si>
  <si>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</si>
  <si>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</si>
  <si>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</si>
  <si>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</si>
  <si>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</si>
  <si>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</si>
  <si>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</si>
  <si>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</si>
  <si>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</si>
  <si>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</si>
  <si>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</si>
  <si>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</si>
  <si>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</si>
  <si>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</si>
  <si>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</si>
  <si>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</si>
  <si>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</si>
  <si>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</si>
  <si>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</si>
  <si>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</si>
  <si>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</si>
  <si>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</si>
  <si>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</si>
  <si>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</si>
  <si>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</si>
  <si>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</si>
  <si>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</si>
  <si>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</si>
  <si>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</si>
  <si>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</si>
  <si>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</si>
  <si>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</si>
  <si>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</si>
  <si>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</si>
  <si>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</si>
  <si>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</si>
  <si>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</si>
  <si>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</si>
  <si>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</si>
  <si>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</si>
  <si>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</si>
  <si>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</si>
  <si>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</si>
  <si>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</si>
  <si>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</si>
  <si>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</si>
  <si>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</si>
  <si>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</si>
  <si>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</si>
  <si>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</si>
  <si>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</si>
  <si>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</si>
  <si>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</si>
  <si>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</si>
  <si>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</si>
  <si>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</si>
  <si>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</si>
  <si>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</si>
  <si>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</si>
  <si>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</si>
  <si>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</si>
  <si>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</si>
  <si>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</si>
  <si>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</si>
  <si>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</si>
  <si>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</si>
  <si>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</si>
  <si>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</si>
  <si>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</si>
  <si>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</si>
  <si>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</si>
  <si>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</si>
  <si>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</si>
  <si>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</si>
  <si>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</si>
  <si>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</si>
  <si>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</si>
  <si>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</si>
  <si>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</si>
  <si>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</si>
  <si>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</si>
  <si>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</si>
  <si>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</si>
  <si>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</si>
  <si>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</si>
  <si>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</si>
  <si>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</si>
  <si>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</si>
  <si>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</si>
  <si>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</si>
  <si>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</si>
  <si>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</si>
  <si>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</si>
  <si>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</si>
  <si>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</si>
  <si>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</si>
  <si>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</si>
  <si>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</si>
  <si>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</si>
  <si>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</si>
  <si>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</si>
  <si>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</si>
  <si>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</si>
  <si>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</si>
  <si>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</si>
  <si>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</si>
  <si>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</si>
  <si>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</si>
  <si>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</si>
  <si>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</si>
  <si>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</si>
  <si>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</si>
  <si>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</si>
  <si>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</si>
  <si>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</si>
  <si>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</si>
  <si>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</si>
  <si>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</si>
  <si>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</si>
  <si>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</si>
  <si>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</si>
  <si>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</si>
  <si>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</si>
  <si>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</si>
  <si>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</si>
  <si>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</si>
  <si>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</si>
  <si>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</si>
  <si>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</si>
  <si>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</si>
  <si>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</si>
  <si>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</si>
  <si>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</si>
  <si>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</si>
  <si>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</si>
  <si>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</si>
  <si>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</si>
  <si>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</si>
  <si>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</si>
  <si>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</si>
  <si>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</si>
  <si>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</si>
  <si>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</si>
  <si>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</si>
  <si>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</si>
  <si>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</si>
  <si>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</si>
  <si>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</si>
  <si>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</si>
  <si>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</si>
  <si>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</si>
  <si>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</si>
  <si>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</si>
  <si>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</si>
  <si>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</si>
  <si>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</si>
  <si>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</si>
  <si>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</si>
  <si>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</si>
  <si>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</si>
  <si>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</si>
  <si>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</si>
  <si>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</si>
  <si>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</si>
  <si>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</si>
  <si>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</si>
  <si>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</si>
  <si>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</si>
  <si>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</si>
  <si>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</si>
  <si>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</si>
  <si>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</si>
  <si>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</si>
  <si>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</si>
  <si>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</si>
  <si>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</si>
  <si>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</si>
  <si>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</si>
  <si>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</si>
  <si>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</si>
  <si>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</si>
  <si>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</si>
  <si>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</si>
  <si>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</si>
  <si>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</si>
  <si>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</si>
  <si>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</si>
  <si>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</si>
  <si>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</si>
  <si>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</si>
  <si>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</si>
  <si>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</si>
  <si>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</si>
  <si>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</si>
  <si>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</si>
  <si>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</si>
  <si>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</si>
  <si>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</si>
  <si>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</si>
  <si>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</si>
  <si>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</si>
  <si>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</si>
  <si>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</si>
  <si>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</si>
  <si>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</si>
  <si>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</si>
  <si>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</si>
  <si>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</si>
  <si>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</si>
  <si>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</si>
  <si>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</si>
  <si>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</si>
  <si>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</si>
  <si>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</si>
  <si>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</si>
  <si>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</si>
  <si>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</si>
  <si>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</si>
  <si>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</si>
  <si>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</si>
  <si>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</si>
  <si>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</si>
  <si>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</si>
  <si>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</si>
  <si>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</si>
  <si>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</si>
  <si>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</si>
  <si>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</si>
  <si>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</si>
  <si>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</si>
  <si>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</si>
  <si>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</si>
  <si>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</si>
  <si>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</si>
  <si>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</si>
  <si>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</si>
  <si>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</si>
  <si>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</si>
  <si>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</si>
  <si>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</si>
  <si>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</si>
  <si>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</si>
  <si>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</si>
  <si>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</si>
  <si>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</si>
  <si>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</si>
  <si>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</si>
  <si>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</si>
  <si>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</si>
  <si>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</si>
  <si>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</si>
  <si>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</si>
  <si>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</si>
  <si>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</si>
  <si>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</si>
  <si>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</si>
  <si>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</si>
  <si>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</si>
  <si>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</si>
  <si>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</si>
  <si>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</si>
  <si>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</si>
  <si>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</si>
  <si>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</si>
  <si>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</si>
  <si>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</si>
  <si>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</si>
  <si>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</si>
  <si>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</si>
  <si>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</si>
  <si>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</si>
  <si>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</si>
  <si>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</si>
  <si>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</si>
  <si>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</si>
  <si>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</si>
  <si>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</si>
  <si>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</si>
  <si>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</si>
  <si>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</si>
  <si>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</si>
  <si>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</si>
  <si>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</si>
  <si>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</si>
  <si>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</si>
  <si>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</si>
  <si>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</si>
  <si>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</si>
  <si>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</si>
  <si>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</si>
  <si>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</si>
  <si>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</si>
  <si>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</si>
  <si>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</si>
  <si>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</si>
  <si>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</si>
  <si>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</si>
  <si>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</si>
  <si>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</si>
  <si>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</si>
  <si>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</si>
  <si>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</si>
  <si>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</si>
  <si>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</si>
  <si>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</si>
  <si>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</si>
  <si>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</si>
  <si>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</si>
  <si>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</si>
  <si>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</si>
  <si>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</si>
  <si>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</si>
  <si>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</si>
  <si>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</si>
  <si>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</si>
  <si>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</si>
  <si>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</si>
  <si>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</si>
  <si>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</si>
  <si>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</si>
  <si>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</si>
  <si>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</si>
  <si>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</si>
  <si>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</si>
  <si>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</si>
  <si>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</si>
  <si>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</si>
  <si>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</si>
  <si>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</si>
  <si>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</si>
  <si>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</si>
  <si>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</si>
  <si>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</si>
  <si>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</si>
  <si>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</si>
  <si>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</si>
  <si>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</si>
  <si>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</si>
  <si>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</si>
  <si>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</si>
  <si>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</si>
  <si>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</si>
  <si>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</si>
  <si>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</si>
  <si>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</si>
  <si>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</si>
  <si>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</si>
  <si>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</si>
  <si>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</si>
  <si>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</si>
  <si>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</si>
  <si>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</si>
  <si>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</si>
  <si>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</si>
  <si>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</si>
  <si>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</si>
  <si>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</si>
  <si>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</si>
  <si>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</si>
  <si>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</si>
  <si>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</si>
  <si>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</si>
  <si>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</si>
  <si>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</si>
  <si>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</si>
  <si>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</si>
  <si>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</si>
  <si>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</si>
  <si>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</si>
  <si>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</si>
  <si>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</si>
  <si>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</si>
  <si>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</si>
  <si>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</si>
  <si>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</si>
  <si>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</si>
  <si>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</si>
  <si>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</si>
  <si>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</si>
  <si>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</si>
  <si>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</si>
  <si>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</si>
  <si>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</si>
  <si>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</si>
  <si>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</si>
  <si>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</si>
  <si>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</si>
  <si>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</si>
  <si>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</si>
  <si>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</si>
  <si>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</si>
  <si>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</si>
  <si>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</si>
  <si>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</si>
  <si>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</si>
  <si>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</si>
  <si>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</si>
  <si>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</si>
  <si>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</si>
  <si>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</si>
  <si>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</si>
  <si>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</si>
  <si>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</si>
  <si>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</si>
  <si>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</si>
  <si>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</si>
  <si>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</si>
  <si>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</si>
  <si>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</si>
  <si>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</si>
  <si>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</si>
  <si>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</si>
  <si>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</si>
  <si>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</si>
  <si>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</si>
  <si>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</si>
  <si>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</si>
  <si>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</si>
  <si>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</si>
  <si>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</si>
  <si>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</si>
  <si>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</si>
  <si>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</si>
  <si>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</si>
  <si>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</si>
  <si>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</si>
  <si>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</si>
  <si>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</si>
  <si>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</si>
  <si>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</si>
  <si>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</si>
  <si>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</si>
  <si>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</si>
  <si>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</si>
  <si>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</si>
  <si>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</si>
  <si>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</si>
  <si>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</si>
  <si>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</si>
  <si>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</si>
  <si>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</si>
  <si>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</si>
  <si>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</si>
  <si>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</si>
  <si>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</si>
  <si>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</si>
  <si>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</si>
  <si>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</si>
  <si>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</si>
  <si>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</si>
  <si>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</si>
  <si>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</si>
  <si>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</si>
  <si>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</si>
  <si>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</si>
  <si>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</si>
  <si>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</si>
  <si>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</si>
  <si>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</si>
  <si>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</si>
  <si>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</si>
  <si>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</si>
  <si>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</si>
  <si>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</si>
  <si>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</si>
  <si>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</si>
  <si>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</si>
  <si>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</si>
  <si>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</si>
  <si>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</si>
  <si>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</si>
  <si>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</si>
  <si>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</si>
  <si>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</si>
  <si>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</si>
  <si>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</si>
  <si>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</si>
  <si>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</si>
  <si>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</si>
  <si>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</si>
  <si>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</si>
  <si>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</si>
  <si>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</si>
  <si>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</si>
  <si>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</si>
  <si>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</si>
  <si>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</si>
  <si>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</si>
  <si>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</si>
  <si>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</si>
  <si>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</si>
  <si>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</si>
  <si>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</si>
  <si>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</si>
  <si>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</si>
  <si>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</si>
  <si>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</si>
  <si>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</si>
  <si>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</si>
  <si>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</si>
  <si>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</si>
  <si>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</si>
  <si>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</si>
  <si>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</si>
  <si>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</si>
  <si>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</si>
  <si>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</si>
  <si>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</si>
  <si>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</si>
  <si>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</si>
  <si>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</si>
  <si>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</si>
  <si>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</si>
  <si>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</si>
  <si>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</si>
  <si>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</si>
  <si>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</si>
  <si>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</si>
  <si>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</si>
  <si>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</si>
  <si>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</si>
  <si>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</si>
  <si>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</si>
  <si>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</si>
  <si>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</si>
  <si>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</si>
  <si>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</si>
  <si>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</si>
  <si>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</si>
  <si>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</si>
  <si>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</si>
  <si>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</si>
  <si>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</si>
  <si>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</si>
  <si>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</si>
  <si>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</si>
  <si>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</si>
  <si>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</si>
  <si>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</si>
  <si>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</si>
  <si>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</si>
  <si>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</si>
  <si>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</si>
  <si>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</si>
  <si>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</si>
  <si>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</si>
  <si>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</si>
  <si>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</si>
  <si>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</si>
  <si>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</si>
  <si>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</si>
  <si>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</si>
  <si>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</si>
  <si>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</si>
  <si>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</si>
  <si>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</si>
  <si>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</si>
  <si>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</si>
  <si>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</si>
  <si>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</si>
  <si>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</si>
  <si>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</si>
  <si>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</si>
  <si>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</si>
  <si>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</si>
  <si>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</si>
  <si>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</si>
  <si>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</si>
  <si>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</si>
  <si>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</si>
  <si>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</si>
  <si>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</si>
  <si>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</si>
  <si>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</si>
  <si>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</si>
  <si>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</si>
  <si>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</si>
  <si>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</si>
  <si>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</si>
  <si>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</si>
  <si>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</si>
  <si>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</si>
  <si>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</si>
  <si>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</si>
  <si>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</si>
  <si>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</si>
  <si>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</si>
  <si>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</si>
  <si>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</si>
  <si>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</si>
  <si>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</si>
  <si>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</si>
  <si>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</si>
  <si>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</si>
  <si>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</si>
  <si>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</si>
  <si>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</si>
  <si>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</si>
  <si>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</si>
  <si>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</si>
  <si>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</si>
  <si>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</si>
  <si>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</si>
  <si>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</si>
  <si>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</si>
  <si>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</si>
  <si>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</si>
  <si>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</si>
  <si>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</si>
  <si>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</si>
  <si>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</si>
  <si>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</si>
  <si>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</si>
  <si>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</si>
  <si>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</si>
  <si>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</si>
  <si>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</si>
  <si>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</si>
  <si>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</si>
  <si>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</si>
  <si>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</si>
  <si>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</si>
  <si>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</si>
  <si>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</si>
  <si>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</si>
  <si>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</si>
  <si>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</si>
  <si>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</si>
  <si>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</si>
  <si>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</si>
  <si>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</si>
  <si>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</si>
  <si>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</si>
  <si>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</si>
  <si>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</si>
  <si>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</si>
  <si>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</si>
  <si>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</si>
  <si>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</si>
  <si>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</si>
  <si>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</si>
  <si>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</si>
  <si>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</si>
  <si>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</si>
  <si>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</si>
  <si>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</si>
  <si>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</si>
  <si>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</si>
  <si>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</si>
  <si>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</si>
  <si>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</si>
  <si>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</si>
  <si>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</si>
  <si>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</si>
  <si>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</si>
  <si>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</si>
  <si>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</si>
  <si>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</si>
  <si>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</si>
  <si>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</si>
  <si>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</si>
  <si>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</si>
  <si>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</si>
  <si>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</si>
  <si>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</si>
  <si>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</si>
  <si>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</si>
  <si>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</si>
  <si>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</si>
  <si>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</si>
  <si>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</si>
  <si>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</si>
  <si>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</si>
  <si>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</si>
  <si>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</si>
  <si>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</si>
  <si>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</si>
  <si>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</si>
  <si>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</si>
  <si>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</si>
  <si>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</si>
  <si>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</si>
  <si>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</si>
  <si>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</si>
  <si>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</si>
  <si>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</si>
  <si>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</si>
  <si>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</si>
  <si>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</si>
  <si>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</si>
  <si>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</si>
  <si>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</si>
  <si>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</si>
  <si>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</si>
  <si>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</si>
  <si>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</si>
  <si>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</si>
  <si>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</si>
  <si>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</si>
  <si>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</si>
  <si>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</si>
  <si>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</si>
  <si>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</si>
  <si>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</si>
  <si>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</si>
  <si>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</si>
  <si>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</si>
  <si>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</si>
  <si>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</si>
  <si>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</si>
  <si>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</si>
  <si>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</si>
  <si>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</si>
  <si>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</si>
  <si>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</si>
  <si>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</si>
  <si>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</si>
  <si>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</si>
  <si>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</si>
  <si>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</si>
  <si>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</si>
  <si>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</si>
  <si>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</si>
  <si>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</si>
  <si>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</si>
  <si>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</si>
  <si>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</si>
  <si>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</si>
  <si>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</si>
  <si>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</si>
  <si>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</si>
  <si>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</si>
  <si>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</si>
  <si>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</si>
  <si>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</si>
  <si>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</si>
  <si>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</si>
  <si>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</si>
  <si>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</si>
  <si>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</si>
  <si>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</si>
  <si>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</si>
  <si>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</si>
  <si>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</si>
  <si>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</si>
  <si>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</si>
  <si>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</si>
  <si>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</si>
  <si>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</si>
  <si>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</si>
  <si>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</si>
  <si>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</si>
  <si>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</si>
  <si>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</si>
  <si>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</si>
  <si>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</si>
  <si>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</si>
  <si>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</si>
  <si>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</si>
  <si>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</si>
  <si>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</si>
  <si>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</si>
  <si>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</si>
  <si>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</si>
  <si>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</si>
  <si>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</si>
  <si>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</si>
  <si>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</si>
  <si>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</si>
  <si>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</si>
  <si>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</si>
  <si>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</si>
  <si>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</si>
  <si>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</si>
  <si>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</si>
  <si>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</si>
  <si>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</si>
  <si>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</si>
  <si>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</si>
  <si>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</si>
  <si>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</si>
  <si>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</si>
  <si>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</si>
  <si>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</si>
  <si>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</si>
  <si>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</si>
  <si>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</si>
  <si>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</si>
  <si>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</si>
  <si>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</si>
  <si>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</si>
  <si>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</si>
  <si>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</si>
  <si>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</si>
  <si>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</si>
  <si>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</si>
  <si>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</si>
  <si>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</si>
  <si>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</si>
  <si>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</si>
  <si>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</si>
  <si>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</si>
  <si>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</si>
  <si>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</si>
  <si>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</si>
  <si>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</si>
  <si>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</si>
  <si>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</si>
  <si>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</si>
  <si>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</si>
  <si>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</si>
  <si>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</si>
  <si>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</si>
  <si>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</si>
  <si>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</si>
  <si>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</si>
  <si>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</si>
  <si>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</si>
  <si>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</si>
  <si>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</si>
  <si>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</si>
  <si>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</si>
  <si>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</si>
  <si>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</si>
  <si>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</si>
  <si>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</si>
  <si>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</si>
  <si>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</si>
  <si>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</si>
  <si>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</si>
  <si>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</si>
  <si>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</si>
  <si>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</si>
  <si>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</si>
  <si>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</si>
  <si>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</si>
  <si>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</si>
  <si>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</si>
  <si>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</si>
  <si>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</si>
  <si>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</si>
  <si>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</si>
  <si>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</si>
  <si>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</si>
  <si>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</si>
  <si>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</si>
  <si>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</si>
  <si>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</si>
  <si>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</si>
  <si>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</si>
  <si>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</si>
  <si>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</si>
  <si>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</si>
  <si>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</si>
  <si>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</si>
  <si>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</si>
  <si>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</si>
  <si>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</si>
  <si>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</si>
  <si>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</si>
  <si>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</si>
  <si>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</si>
  <si>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</si>
  <si>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</si>
  <si>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</si>
  <si>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</si>
  <si>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</si>
  <si>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</si>
  <si>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</si>
  <si>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</si>
  <si>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</si>
  <si>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</si>
  <si>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</si>
  <si>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</si>
  <si>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</si>
  <si>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</si>
  <si>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</si>
  <si>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</si>
  <si>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</si>
  <si>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</si>
  <si>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</si>
  <si>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</si>
  <si>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</si>
  <si>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</si>
  <si>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</si>
  <si>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</si>
  <si>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</si>
  <si>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</si>
  <si>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</si>
  <si>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</si>
  <si>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</si>
  <si>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</si>
  <si>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</si>
  <si>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</si>
  <si>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</si>
  <si>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</si>
  <si>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</si>
  <si>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</si>
  <si>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</si>
  <si>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</si>
  <si>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</si>
  <si>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</si>
  <si>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</si>
  <si>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</si>
  <si>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</si>
  <si>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</si>
  <si>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</si>
  <si>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</si>
  <si>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</si>
  <si>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</si>
  <si>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</si>
  <si>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</si>
  <si>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</si>
  <si>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</si>
  <si>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</si>
  <si>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</si>
  <si>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</si>
  <si>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</si>
  <si>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</si>
  <si>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</si>
  <si>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</si>
  <si>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</si>
  <si>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</si>
  <si>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</si>
  <si>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</si>
  <si>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</si>
  <si>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</si>
  <si>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</si>
  <si>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</si>
  <si>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</si>
  <si>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</si>
  <si>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</si>
  <si>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</si>
  <si>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</si>
  <si>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</si>
  <si>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</si>
  <si>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</si>
  <si>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</si>
  <si>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</si>
  <si>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</si>
  <si>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</si>
  <si>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</si>
  <si>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</si>
  <si>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</si>
  <si>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</si>
  <si>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</si>
  <si>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</si>
  <si>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</si>
  <si>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</si>
  <si>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</si>
  <si>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</si>
  <si>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</si>
  <si>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</si>
  <si>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</si>
  <si>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</si>
  <si>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</si>
  <si>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</si>
  <si>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</si>
  <si>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</si>
  <si>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</si>
  <si>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</si>
  <si>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</si>
  <si>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</si>
  <si>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</si>
  <si>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</si>
  <si>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</si>
  <si>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</si>
  <si>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</si>
  <si>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</si>
  <si>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</si>
  <si>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</si>
  <si>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</si>
  <si>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</si>
  <si>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</si>
  <si>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</si>
  <si>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</si>
  <si>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</si>
  <si>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</si>
  <si>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</si>
  <si>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</si>
  <si>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</si>
  <si>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</si>
  <si>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</si>
  <si>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</si>
  <si>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</si>
  <si>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</si>
  <si>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</si>
  <si>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</si>
  <si>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</si>
  <si>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</si>
  <si>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</si>
  <si>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</si>
  <si>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</si>
  <si>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</si>
  <si>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</si>
  <si>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</si>
  <si>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</si>
  <si>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</si>
  <si>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</si>
  <si>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</si>
  <si>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</si>
  <si>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</si>
  <si>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</si>
  <si>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</si>
  <si>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</si>
  <si>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</si>
  <si>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</si>
  <si>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</si>
  <si>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</si>
  <si>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</si>
  <si>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</si>
  <si>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</si>
  <si>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</si>
  <si>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</si>
  <si>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</si>
  <si>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</si>
  <si>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</si>
  <si>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</si>
  <si>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</si>
  <si>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</si>
  <si>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</si>
  <si>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</si>
  <si>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</si>
  <si>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</si>
  <si>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</si>
  <si>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</si>
  <si>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</si>
  <si>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</si>
  <si>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</si>
  <si>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</si>
  <si>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</si>
  <si>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</si>
  <si>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</si>
  <si>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</si>
  <si>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</si>
  <si>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</si>
  <si>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</si>
  <si>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</si>
  <si>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</si>
  <si>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</si>
  <si>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</si>
  <si>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</si>
  <si>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</si>
  <si>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</si>
  <si>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</si>
  <si>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</si>
  <si>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</si>
  <si>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</si>
  <si>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</si>
  <si>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</si>
  <si>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</si>
  <si>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</si>
  <si>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</si>
  <si>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</si>
  <si>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</si>
  <si>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</si>
  <si>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</si>
  <si>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</si>
  <si>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</si>
  <si>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</si>
  <si>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</si>
  <si>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</si>
  <si>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</si>
  <si>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</si>
  <si>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</si>
  <si>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</si>
  <si>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</si>
  <si>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</si>
  <si>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</si>
  <si>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</si>
  <si>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</si>
  <si>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</si>
  <si>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</si>
  <si>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</si>
  <si>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</si>
  <si>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</si>
  <si>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</si>
  <si>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</si>
  <si>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</si>
  <si>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</si>
  <si>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</si>
  <si>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</si>
  <si>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</si>
  <si>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</si>
  <si>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</si>
  <si>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</si>
  <si>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</si>
  <si>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</si>
  <si>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</si>
  <si>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</si>
  <si>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</si>
  <si>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</si>
  <si>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</si>
  <si>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</si>
  <si>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</si>
  <si>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</si>
  <si>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</si>
  <si>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</si>
  <si>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</si>
  <si>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</si>
  <si>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</si>
  <si>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</si>
  <si>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</si>
  <si>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</si>
  <si>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</si>
  <si>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</si>
  <si>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</si>
  <si>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</si>
  <si>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</si>
  <si>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</si>
  <si>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</si>
  <si>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</si>
  <si>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</si>
  <si>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</si>
  <si>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</si>
  <si>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</si>
  <si>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</si>
  <si>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</si>
  <si>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</si>
  <si>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</si>
  <si>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</si>
  <si>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</si>
  <si>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</si>
  <si>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</si>
  <si>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</si>
  <si>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</si>
  <si>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</si>
  <si>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</si>
  <si>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</si>
  <si>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</si>
  <si>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</si>
  <si>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</si>
  <si>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</si>
  <si>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</si>
  <si>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</si>
  <si>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</si>
  <si>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</si>
  <si>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</si>
  <si>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</si>
  <si>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</si>
  <si>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</si>
  <si>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</si>
  <si>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</si>
  <si>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</si>
  <si>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</si>
  <si>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</si>
  <si>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</si>
  <si>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</si>
  <si>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</si>
  <si>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</si>
  <si>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</si>
  <si>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</si>
  <si>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</si>
  <si>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</si>
  <si>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</si>
  <si>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</si>
  <si>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</si>
  <si>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</si>
  <si>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</si>
  <si>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</si>
  <si>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</si>
  <si>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</si>
  <si>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</si>
  <si>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</si>
  <si>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</si>
  <si>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</si>
  <si>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</si>
  <si>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</si>
  <si>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</si>
  <si>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</si>
  <si>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</si>
  <si>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</si>
  <si>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</si>
  <si>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</si>
  <si>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</si>
  <si>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</si>
  <si>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</si>
  <si>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</si>
  <si>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</si>
  <si>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</si>
  <si>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</si>
  <si>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</si>
  <si>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</si>
  <si>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</si>
  <si>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</si>
  <si>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</si>
  <si>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</si>
  <si>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</si>
  <si>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</si>
  <si>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</si>
  <si>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</si>
  <si>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</si>
  <si>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</si>
  <si>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</si>
  <si>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</si>
  <si>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</si>
  <si>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</si>
  <si>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</si>
  <si>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</si>
  <si>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</si>
  <si>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</si>
  <si>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</si>
  <si>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</si>
  <si>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</si>
  <si>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</si>
  <si>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</si>
  <si>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</si>
  <si>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</si>
  <si>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</si>
  <si>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</si>
  <si>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</si>
  <si>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</si>
  <si>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</si>
  <si>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</si>
  <si>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</si>
  <si>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</si>
  <si>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</si>
  <si>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</si>
  <si>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</si>
  <si>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</si>
  <si>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</si>
  <si>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</si>
  <si>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</si>
  <si>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</si>
  <si>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</si>
  <si>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</si>
  <si>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</si>
  <si>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</si>
  <si>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</si>
  <si>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</si>
  <si>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</si>
  <si>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</si>
  <si>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</si>
  <si>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</si>
  <si>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</si>
  <si>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</si>
  <si>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</si>
  <si>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</si>
  <si>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</si>
  <si>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</si>
  <si>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</si>
  <si>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</si>
  <si>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</si>
  <si>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</si>
  <si>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</si>
  <si>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</si>
  <si>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</si>
  <si>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</si>
  <si>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</si>
  <si>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</si>
  <si>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</si>
  <si>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</si>
  <si>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</si>
  <si>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</si>
  <si>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</si>
  <si>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</si>
  <si>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</si>
  <si>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</si>
  <si>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</si>
  <si>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</si>
  <si>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</si>
  <si>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</si>
  <si>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</si>
  <si>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</si>
  <si>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</si>
  <si>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</si>
  <si>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</si>
  <si>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</si>
  <si>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</si>
  <si>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</si>
  <si>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</si>
  <si>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</si>
  <si>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</si>
  <si>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</si>
  <si>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</si>
  <si>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</si>
  <si>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</si>
  <si>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</si>
  <si>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</si>
  <si>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</si>
  <si>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</si>
  <si>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</si>
  <si>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</si>
  <si>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</si>
  <si>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</si>
  <si>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</si>
  <si>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</si>
  <si>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</si>
  <si>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</si>
  <si>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</si>
  <si>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</si>
  <si>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</si>
  <si>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</si>
  <si>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</si>
  <si>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</si>
  <si>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</si>
  <si>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</si>
  <si>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</si>
  <si>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</si>
  <si>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</si>
  <si>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</si>
  <si>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</si>
  <si>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</si>
  <si>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</si>
  <si>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</si>
  <si>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</si>
  <si>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</si>
  <si>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</si>
  <si>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</si>
  <si>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</si>
  <si>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</si>
  <si>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</si>
  <si>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</si>
  <si>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</si>
  <si>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</si>
  <si>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</si>
  <si>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</si>
  <si>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</si>
  <si>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</si>
  <si>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</si>
  <si>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</si>
  <si>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</si>
  <si>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</si>
  <si>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</si>
  <si>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</si>
  <si>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</si>
  <si>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</si>
  <si>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</si>
  <si>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</si>
  <si>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</si>
  <si>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</si>
  <si>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</si>
  <si>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</si>
  <si>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</si>
  <si>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</si>
  <si>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</si>
  <si>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</si>
  <si>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</si>
  <si>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</si>
  <si>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</si>
  <si>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</si>
  <si>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</si>
  <si>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</si>
  <si>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</si>
  <si>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</si>
  <si>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</si>
  <si>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</si>
  <si>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</si>
  <si>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</si>
  <si>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</si>
  <si>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</si>
  <si>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</si>
  <si>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</si>
  <si>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</si>
  <si>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</si>
  <si>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</si>
  <si>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</si>
  <si>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</si>
  <si>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</si>
  <si>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</si>
  <si>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</si>
  <si>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</si>
  <si>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</si>
  <si>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</si>
  <si>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</si>
  <si>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</si>
  <si>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</si>
  <si>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</si>
  <si>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</si>
  <si>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</si>
  <si>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</si>
  <si>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</si>
  <si>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</si>
  <si>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</si>
  <si>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</si>
  <si>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</si>
  <si>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</si>
  <si>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</si>
  <si>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</si>
  <si>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</si>
  <si>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</si>
  <si>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</si>
  <si>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</si>
  <si>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</si>
  <si>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</si>
  <si>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</si>
  <si>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</si>
  <si>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</si>
  <si>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</si>
  <si>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</si>
  <si>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</si>
  <si>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</si>
  <si>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</si>
  <si>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</si>
  <si>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</si>
  <si>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</si>
  <si>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</si>
  <si>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</si>
  <si>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</si>
  <si>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</si>
  <si>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</si>
  <si>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</si>
  <si>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</si>
  <si>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</si>
  <si>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</si>
  <si>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</si>
  <si>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</si>
  <si>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</si>
  <si>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</si>
  <si>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</si>
  <si>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</si>
  <si>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</si>
  <si>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</si>
  <si>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</si>
  <si>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</si>
  <si>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</si>
  <si>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</si>
  <si>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</si>
  <si>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</si>
  <si>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</si>
  <si>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</si>
  <si>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</si>
  <si>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</si>
  <si>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</si>
  <si>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</si>
  <si>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</si>
  <si>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</si>
  <si>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</si>
  <si>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</si>
  <si>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</si>
  <si>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</si>
  <si>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</si>
  <si>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</si>
  <si>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</si>
  <si>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</si>
  <si>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</si>
  <si>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</si>
  <si>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</si>
  <si>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</si>
  <si>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</si>
  <si>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</si>
  <si>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</si>
  <si>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</si>
  <si>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</si>
  <si>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</si>
  <si>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</si>
  <si>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</si>
  <si>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</si>
  <si>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</si>
  <si>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</si>
  <si>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</si>
  <si>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</si>
  <si>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</si>
  <si>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</si>
  <si>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</si>
  <si>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</si>
  <si>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</si>
  <si>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</si>
  <si>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</si>
  <si>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</si>
  <si>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</si>
  <si>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</si>
  <si>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</si>
  <si>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</si>
  <si>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</si>
  <si>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</si>
  <si>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</si>
  <si>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</si>
  <si>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</si>
  <si>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</si>
  <si>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</si>
  <si>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</si>
  <si>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</si>
  <si>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</si>
  <si>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</si>
  <si>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</si>
  <si>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</si>
  <si>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</si>
  <si>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</si>
  <si>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</si>
  <si>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</si>
  <si>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</si>
  <si>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</si>
  <si>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</si>
  <si>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</si>
  <si>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</si>
  <si>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</si>
  <si>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</si>
  <si>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</si>
  <si>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</si>
  <si>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</si>
  <si>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</si>
  <si>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</si>
  <si>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</si>
  <si>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</si>
  <si>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</si>
  <si>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</si>
  <si>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</si>
  <si>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</si>
  <si>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</si>
  <si>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</si>
  <si>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</si>
  <si>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</si>
  <si>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</si>
  <si>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</si>
  <si>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</si>
  <si>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</si>
  <si>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</si>
  <si>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</si>
  <si>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</si>
  <si>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</si>
  <si>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</si>
  <si>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</si>
  <si>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</si>
  <si>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</si>
  <si>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</si>
  <si>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</si>
  <si>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</si>
  <si>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</si>
  <si>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</si>
  <si>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</si>
  <si>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</si>
  <si>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</si>
  <si>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</si>
  <si>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</si>
  <si>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</si>
  <si>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</si>
  <si>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</si>
  <si>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</si>
  <si>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</si>
  <si>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</si>
  <si>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</si>
  <si>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</si>
  <si>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</si>
  <si>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</si>
  <si>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</si>
  <si>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</si>
  <si>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</si>
  <si>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</si>
  <si>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</si>
  <si>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</si>
  <si>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</si>
  <si>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</si>
  <si>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</si>
  <si>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</si>
  <si>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</si>
  <si>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</si>
  <si>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</si>
  <si>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</si>
  <si>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</si>
  <si>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</si>
  <si>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</si>
  <si>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</si>
  <si>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</si>
  <si>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</si>
  <si>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</si>
  <si>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</si>
  <si>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</si>
  <si>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</si>
  <si>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</si>
  <si>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</si>
  <si>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</si>
  <si>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</si>
  <si>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</si>
  <si>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</si>
  <si>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</si>
  <si>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</si>
  <si>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</si>
  <si>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</si>
  <si>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</si>
  <si>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</si>
  <si>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</si>
  <si>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</si>
  <si>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</si>
  <si>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</si>
  <si>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</si>
  <si>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</si>
  <si>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</si>
  <si>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</si>
  <si>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</si>
  <si>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</si>
  <si>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</si>
  <si>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</si>
  <si>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</si>
  <si>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</si>
  <si>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</si>
  <si>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</si>
  <si>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</si>
  <si>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</si>
  <si>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</si>
  <si>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</si>
  <si>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</si>
  <si>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</si>
  <si>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</si>
  <si>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</si>
  <si>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</si>
  <si>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</si>
  <si>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</si>
  <si>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</si>
  <si>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</si>
  <si>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</si>
  <si>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</si>
  <si>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</si>
  <si>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</si>
  <si>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</si>
  <si>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</si>
  <si>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</si>
  <si>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</si>
  <si>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</si>
  <si>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</si>
  <si>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</si>
  <si>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</si>
  <si>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</si>
  <si>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</si>
  <si>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</si>
  <si>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</si>
  <si>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</si>
  <si>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</si>
  <si>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</si>
  <si>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</si>
  <si>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</si>
  <si>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</si>
  <si>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</si>
  <si>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</si>
  <si>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</si>
  <si>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</si>
  <si>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</si>
  <si>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</si>
  <si>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</si>
  <si>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</si>
  <si>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</si>
  <si>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</si>
  <si>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</si>
  <si>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</si>
  <si>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</si>
  <si>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</si>
  <si>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</si>
  <si>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</si>
  <si>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</si>
  <si>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</si>
  <si>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</si>
  <si>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</si>
  <si>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</si>
  <si>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</si>
  <si>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</si>
  <si>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</si>
  <si>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</si>
  <si>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</si>
  <si>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</si>
  <si>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</si>
  <si>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</si>
  <si>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</si>
  <si>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</si>
  <si>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</si>
  <si>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</si>
  <si>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</si>
  <si>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</si>
  <si>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</si>
  <si>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</si>
  <si>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</si>
  <si>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</si>
  <si>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</si>
  <si>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</si>
  <si>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</si>
  <si>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</si>
  <si>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</si>
  <si>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</si>
  <si>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</si>
  <si>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</si>
  <si>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</si>
  <si>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</si>
  <si>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</si>
  <si>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</si>
  <si>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</si>
  <si>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</si>
  <si>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</si>
  <si>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</si>
  <si>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</si>
  <si>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</si>
  <si>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</si>
  <si>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</si>
  <si>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</si>
  <si>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</si>
  <si>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</si>
  <si>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</si>
  <si>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</si>
  <si>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</si>
  <si>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</si>
  <si>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</si>
  <si>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</si>
  <si>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</si>
  <si>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</si>
  <si>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</si>
  <si>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</si>
  <si>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</si>
  <si>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</si>
  <si>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</si>
  <si>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</si>
  <si>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</si>
  <si>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</si>
  <si>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</si>
  <si>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</si>
  <si>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</si>
  <si>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</si>
  <si>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</si>
  <si>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</si>
  <si>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</si>
  <si>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</si>
  <si>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</si>
  <si>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</si>
  <si>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</si>
  <si>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</si>
  <si>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</si>
  <si>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</si>
  <si>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</si>
  <si>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</si>
  <si>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</si>
  <si>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</si>
  <si>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</si>
  <si>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</si>
  <si>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</si>
  <si>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</si>
  <si>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</si>
  <si>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</si>
  <si>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</si>
  <si>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</si>
  <si>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</si>
  <si>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</si>
  <si>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</si>
  <si>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</si>
  <si>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</si>
  <si>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</si>
  <si>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</si>
  <si>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</si>
  <si>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</si>
  <si>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</si>
  <si>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</si>
  <si>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</si>
  <si>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</si>
  <si>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</si>
  <si>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</si>
  <si>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</si>
  <si>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</si>
  <si>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</si>
  <si>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</si>
  <si>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</si>
  <si>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</si>
  <si>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</si>
  <si>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</si>
  <si>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</si>
  <si>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</si>
  <si>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</si>
  <si>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</si>
  <si>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</si>
  <si>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</si>
  <si>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</si>
  <si>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</si>
  <si>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</si>
  <si>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</si>
  <si>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</si>
  <si>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</si>
  <si>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</si>
  <si>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</si>
  <si>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</si>
  <si>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</si>
  <si>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</si>
  <si>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</si>
  <si>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</si>
  <si>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</si>
  <si>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</si>
  <si>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</si>
  <si>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</si>
  <si>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</si>
  <si>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</si>
  <si>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</si>
  <si>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</si>
  <si>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</si>
  <si>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</si>
  <si>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</si>
  <si>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</si>
  <si>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</si>
  <si>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</si>
  <si>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</si>
  <si>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</si>
  <si>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</si>
  <si>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</si>
  <si>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</si>
  <si>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</si>
  <si>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</si>
  <si>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</si>
  <si>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</si>
  <si>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</si>
  <si>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</si>
  <si>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</si>
  <si>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</si>
  <si>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</si>
  <si>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</si>
  <si>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</si>
  <si>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</si>
  <si>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</si>
  <si>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</si>
  <si>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</si>
  <si>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</si>
  <si>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</si>
  <si>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</si>
  <si>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</si>
  <si>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</si>
  <si>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</si>
  <si>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</si>
  <si>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</si>
  <si>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</si>
  <si>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</si>
  <si>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</si>
  <si>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</si>
  <si>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</si>
  <si>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</si>
  <si>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</si>
  <si>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</si>
  <si>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</si>
  <si>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</si>
  <si>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</si>
  <si>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</si>
  <si>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</si>
  <si>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</si>
  <si>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</si>
  <si>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</si>
  <si>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</si>
  <si>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</si>
  <si>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</si>
  <si>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</si>
  <si>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</si>
  <si>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</si>
  <si>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</si>
  <si>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</si>
  <si>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</si>
  <si>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</si>
  <si>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</si>
  <si>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</si>
  <si>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</si>
  <si>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</si>
  <si>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</si>
  <si>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</si>
  <si>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</si>
  <si>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</si>
  <si>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</si>
  <si>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</si>
  <si>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</si>
  <si>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</si>
  <si>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</si>
  <si>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</si>
  <si>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</si>
  <si>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</si>
  <si>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</si>
  <si>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</si>
  <si>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</si>
  <si>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</si>
  <si>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</si>
  <si>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</si>
  <si>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</si>
  <si>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</si>
  <si>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</si>
  <si>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</si>
  <si>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</si>
  <si>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</si>
  <si>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</si>
  <si>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</si>
  <si>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</si>
  <si>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</si>
  <si>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</si>
  <si>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</si>
  <si>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</si>
  <si>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</si>
  <si>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</si>
  <si>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</si>
  <si>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</si>
  <si>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</si>
  <si>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</si>
  <si>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</si>
  <si>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</si>
  <si>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</si>
  <si>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</si>
  <si>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</si>
  <si>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</si>
  <si>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</si>
  <si>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</si>
  <si>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</si>
  <si>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</si>
  <si>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</si>
  <si>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</si>
  <si>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</si>
  <si>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</si>
  <si>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</si>
  <si>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</si>
  <si>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</si>
  <si>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</si>
  <si>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</si>
  <si>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</si>
  <si>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</si>
  <si>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</si>
  <si>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</si>
  <si>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</si>
  <si>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</si>
  <si>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</si>
  <si>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</si>
  <si>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</si>
  <si>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</si>
  <si>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</si>
  <si>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</si>
  <si>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</si>
  <si>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</si>
  <si>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</si>
  <si>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</si>
  <si>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</si>
  <si>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</si>
  <si>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</si>
  <si>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</si>
  <si>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</si>
  <si>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</si>
  <si>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</si>
  <si>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</si>
  <si>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</si>
  <si>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</si>
  <si>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</si>
  <si>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</si>
  <si>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</si>
  <si>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</si>
  <si>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</si>
  <si>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</si>
  <si>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</si>
  <si>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</si>
  <si>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</si>
  <si>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</si>
  <si>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</si>
  <si>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</si>
  <si>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</si>
  <si>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</si>
  <si>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</si>
  <si>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</si>
  <si>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</si>
  <si>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</si>
  <si>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</si>
  <si>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</si>
  <si>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</si>
  <si>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</si>
  <si>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</si>
  <si>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</si>
  <si>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</si>
  <si>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</si>
  <si>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</si>
  <si>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</si>
  <si>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</si>
  <si>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</si>
  <si>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</si>
  <si>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</si>
  <si>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</si>
  <si>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</si>
  <si>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</si>
  <si>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</si>
  <si>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</si>
  <si>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</si>
  <si>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</si>
  <si>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</si>
  <si>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</si>
  <si>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</si>
  <si>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</si>
  <si>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</si>
  <si>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</si>
  <si>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</si>
  <si>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</si>
  <si>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</si>
  <si>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</si>
  <si>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</si>
  <si>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</si>
  <si>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</si>
  <si>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</si>
  <si>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</si>
  <si>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</si>
  <si>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</si>
  <si>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</si>
  <si>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</si>
  <si>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</si>
  <si>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</si>
  <si>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</si>
  <si>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</si>
  <si>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</si>
  <si>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</si>
  <si>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</si>
  <si>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</si>
  <si>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</si>
  <si>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</si>
  <si>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</si>
  <si>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</si>
  <si>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</si>
  <si>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</si>
  <si>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</si>
  <si>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</si>
  <si>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</si>
  <si>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</si>
  <si>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</si>
  <si>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</si>
  <si>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</si>
  <si>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</si>
  <si>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</si>
  <si>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</si>
  <si>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</si>
  <si>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</si>
  <si>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</si>
  <si>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</si>
  <si>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</si>
  <si>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</si>
  <si>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</si>
  <si>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</si>
  <si>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</si>
  <si>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</si>
  <si>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</si>
  <si>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</si>
  <si>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</si>
  <si>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</si>
  <si>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</si>
  <si>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</si>
  <si>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</si>
  <si>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</si>
  <si>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</si>
  <si>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</si>
  <si>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</si>
  <si>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</si>
  <si>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</si>
  <si>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</si>
  <si>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</si>
  <si>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</si>
  <si>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</si>
  <si>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</si>
  <si>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</si>
  <si>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</si>
  <si>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</si>
  <si>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</si>
  <si>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</si>
  <si>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</si>
  <si>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</si>
  <si>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</si>
  <si>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</si>
  <si>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</si>
  <si>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</si>
  <si>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</si>
  <si>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</si>
  <si>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</si>
  <si>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</si>
  <si>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</si>
  <si>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</si>
  <si>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</si>
  <si>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</si>
  <si>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</si>
  <si>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</si>
  <si>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</si>
  <si>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</si>
  <si>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</si>
  <si>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</si>
  <si>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</si>
  <si>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</si>
  <si>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</si>
  <si>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</si>
  <si>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</si>
  <si>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</si>
  <si>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</si>
  <si>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</si>
  <si>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</si>
  <si>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</si>
  <si>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</si>
  <si>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</si>
  <si>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</si>
  <si>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</si>
  <si>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</si>
  <si>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</si>
  <si>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</si>
  <si>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</si>
  <si>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</si>
  <si>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</si>
  <si>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</si>
  <si>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</si>
  <si>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</si>
  <si>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</si>
  <si>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</si>
  <si>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</si>
  <si>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</si>
  <si>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</si>
  <si>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</si>
  <si>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</si>
  <si>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</si>
  <si>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</si>
  <si>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</si>
  <si>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</si>
  <si>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</si>
  <si>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</si>
  <si>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</si>
  <si>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</si>
  <si>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</si>
  <si>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</si>
  <si>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</si>
  <si>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</si>
  <si>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</si>
  <si>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</si>
  <si>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</si>
  <si>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</si>
  <si>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</si>
  <si>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</si>
  <si>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</si>
  <si>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</si>
  <si>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</si>
  <si>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</si>
  <si>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</si>
  <si>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</si>
  <si>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</si>
  <si>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</si>
  <si>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</si>
  <si>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</si>
  <si>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</si>
  <si>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</si>
  <si>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</si>
  <si>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</si>
  <si>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</si>
  <si>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</si>
  <si>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</si>
  <si>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</si>
  <si>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</si>
  <si>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</si>
  <si>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</si>
  <si>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</si>
  <si>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</si>
  <si>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</si>
  <si>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</si>
  <si>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</si>
  <si>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</si>
  <si>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</si>
  <si>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</si>
  <si>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</si>
  <si>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</si>
  <si>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</si>
  <si>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</si>
  <si>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</si>
  <si>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</si>
  <si>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</si>
  <si>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</si>
  <si>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</si>
  <si>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</si>
  <si>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</si>
  <si>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</si>
  <si>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</si>
  <si>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</si>
  <si>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</si>
  <si>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</si>
  <si>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</si>
  <si>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</si>
  <si>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</si>
  <si>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</si>
  <si>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</si>
  <si>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</si>
  <si>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</si>
  <si>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</si>
  <si>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</si>
  <si>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</si>
  <si>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</si>
  <si>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</si>
  <si>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</si>
  <si>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</si>
  <si>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</si>
  <si>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</si>
  <si>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</si>
  <si>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</si>
  <si>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</si>
  <si>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</si>
  <si>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</si>
  <si>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</si>
  <si>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</si>
  <si>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</si>
  <si>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</si>
  <si>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</si>
  <si>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</si>
  <si>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</si>
  <si>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</si>
  <si>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</si>
  <si>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</si>
  <si>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</si>
  <si>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</si>
  <si>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</si>
  <si>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</si>
  <si>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</si>
  <si>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</si>
  <si>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</si>
  <si>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</si>
  <si>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</si>
  <si>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</si>
  <si>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</si>
  <si>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</si>
  <si>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</si>
  <si>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</si>
  <si>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</si>
  <si>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</si>
  <si>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</si>
  <si>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</si>
  <si>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</si>
  <si>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</si>
  <si>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</si>
  <si>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</si>
  <si>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</si>
  <si>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</si>
  <si>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</si>
  <si>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</si>
  <si>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</si>
  <si>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</si>
  <si>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</si>
  <si>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</si>
  <si>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</si>
  <si>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</si>
  <si>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</si>
  <si>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</si>
  <si>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</si>
  <si>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</si>
  <si>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</si>
  <si>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</si>
  <si>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</si>
  <si>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</si>
  <si>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</si>
  <si>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</si>
  <si>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</si>
  <si>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</si>
  <si>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</si>
  <si>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</si>
  <si>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</si>
  <si>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</si>
  <si>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</si>
  <si>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</si>
  <si>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</si>
  <si>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</si>
  <si>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</si>
  <si>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</si>
  <si>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</si>
  <si>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</si>
  <si>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</si>
  <si>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</si>
  <si>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</si>
  <si>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</si>
  <si>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</si>
  <si>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</si>
  <si>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</si>
  <si>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</si>
  <si>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</si>
  <si>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</si>
  <si>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</si>
  <si>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</si>
  <si>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</si>
  <si>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</si>
  <si>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</si>
  <si>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</si>
  <si>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</si>
  <si>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</si>
  <si>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</si>
  <si>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</si>
  <si>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</si>
  <si>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</si>
  <si>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</si>
  <si>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</si>
  <si>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</si>
  <si>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</si>
  <si>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</si>
  <si>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</si>
  <si>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</si>
  <si>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</si>
  <si>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</si>
  <si>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</si>
  <si>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</si>
  <si>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</si>
  <si>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</si>
  <si>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</si>
  <si>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</si>
  <si>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</si>
  <si>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</si>
  <si>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</si>
  <si>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</si>
  <si>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</si>
  <si>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</si>
  <si>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</si>
  <si>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</si>
  <si>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</si>
  <si>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</si>
  <si>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</si>
  <si>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</si>
  <si>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</si>
  <si>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</si>
  <si>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</si>
  <si>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</si>
  <si>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</si>
  <si>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</si>
  <si>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</si>
  <si>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</si>
  <si>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</si>
  <si>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</si>
  <si>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</si>
  <si>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</si>
  <si>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</si>
  <si>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</si>
  <si>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</si>
  <si>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</si>
  <si>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</si>
  <si>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</si>
  <si>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</si>
  <si>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</si>
  <si>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</si>
  <si>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</si>
  <si>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</si>
  <si>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</si>
  <si>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</si>
  <si>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</si>
  <si>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</si>
  <si>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</si>
  <si>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</si>
  <si>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</si>
  <si>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</si>
  <si>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</si>
  <si>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</si>
  <si>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</si>
  <si>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</si>
  <si>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</si>
  <si>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</si>
  <si>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</si>
  <si>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</si>
  <si>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</si>
  <si>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</si>
  <si>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</si>
  <si>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</si>
  <si>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</si>
  <si>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</si>
  <si>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</si>
  <si>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</si>
  <si>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</si>
  <si>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</si>
  <si>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</si>
  <si>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</si>
  <si>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</si>
  <si>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</si>
  <si>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</si>
  <si>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</si>
  <si>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</si>
  <si>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</si>
  <si>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</si>
  <si>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</si>
  <si>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</si>
  <si>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</si>
  <si>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</si>
  <si>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</si>
  <si>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</si>
  <si>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</si>
  <si>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</si>
  <si>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</si>
  <si>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</si>
  <si>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</si>
  <si>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</si>
  <si>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</si>
  <si>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</si>
  <si>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</si>
  <si>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</si>
  <si>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</si>
  <si>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</si>
  <si>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</si>
  <si>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</si>
  <si>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</si>
  <si>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</si>
  <si>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</si>
  <si>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</si>
  <si>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</si>
  <si>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</si>
  <si>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</si>
  <si>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</si>
  <si>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</si>
  <si>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</si>
  <si>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</si>
  <si>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</si>
  <si>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</si>
  <si>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</si>
  <si>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</si>
  <si>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</si>
  <si>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</si>
  <si>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</si>
  <si>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</si>
  <si>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</si>
  <si>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</si>
  <si>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</si>
  <si>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</si>
  <si>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</si>
  <si>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</si>
  <si>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</si>
  <si>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</si>
  <si>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</si>
  <si>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</si>
  <si>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</si>
  <si>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</si>
  <si>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</si>
  <si>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</si>
  <si>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</si>
  <si>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</si>
  <si>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</si>
  <si>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</si>
  <si>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</si>
  <si>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</si>
  <si>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</si>
  <si>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</si>
  <si>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</si>
  <si>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</si>
  <si>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</si>
  <si>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</si>
  <si>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</si>
  <si>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</si>
  <si>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</si>
  <si>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</si>
  <si>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</si>
  <si>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</si>
  <si>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</si>
  <si>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</si>
  <si>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</si>
  <si>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</si>
  <si>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</si>
  <si>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</si>
  <si>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</si>
  <si>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</si>
  <si>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</si>
  <si>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</si>
  <si>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</si>
  <si>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</si>
  <si>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</si>
  <si>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</si>
  <si>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</si>
  <si>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</si>
  <si>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</si>
  <si>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</si>
  <si>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</si>
  <si>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</si>
  <si>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</si>
  <si>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</si>
  <si>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</si>
  <si>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</si>
  <si>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</si>
  <si>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</si>
  <si>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</si>
  <si>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</si>
  <si>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</si>
  <si>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</si>
  <si>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</si>
  <si>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</si>
  <si>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</si>
  <si>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</si>
  <si>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</si>
  <si>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</si>
  <si>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</si>
  <si>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</si>
  <si>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</si>
  <si>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</si>
  <si>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</si>
  <si>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</si>
  <si>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</si>
  <si>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</si>
  <si>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</si>
  <si>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</si>
  <si>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</si>
  <si>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</si>
  <si>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</si>
  <si>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</si>
  <si>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</si>
  <si>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</si>
  <si>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</si>
  <si>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</si>
  <si>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</si>
  <si>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</si>
  <si>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</si>
  <si>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</si>
  <si>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</si>
  <si>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</si>
  <si>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</si>
  <si>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</si>
  <si>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</si>
  <si>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</si>
  <si>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</si>
  <si>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</si>
  <si>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</si>
  <si>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</si>
  <si>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</si>
  <si>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</si>
  <si>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</si>
  <si>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</si>
  <si>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</si>
  <si>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</si>
  <si>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</si>
  <si>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</si>
  <si>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</si>
  <si>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</si>
  <si>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</si>
  <si>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</si>
  <si>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</si>
  <si>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</si>
  <si>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</si>
  <si>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</si>
  <si>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</si>
  <si>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</si>
  <si>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</si>
  <si>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</si>
  <si>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</si>
  <si>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Врањска Бања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</si>
</sst>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53</c:v>
                </c:pt>
                <c:pt idx="1">
                  <c:v>63</c:v>
                </c:pt>
                <c:pt idx="2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89</c:v>
                </c:pt>
                <c:pt idx="1">
                  <c:v>123</c:v>
                </c:pt>
                <c:pt idx="2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692288"/>
        <c:axId val="117693824"/>
      </c:barChart>
      <c:catAx>
        <c:axId val="11769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93824"/>
        <c:crosses val="autoZero"/>
        <c:auto val="1"/>
        <c:lblAlgn val="ctr"/>
        <c:lblOffset val="100"/>
        <c:noMultiLvlLbl val="0"/>
      </c:catAx>
      <c:valAx>
        <c:axId val="117693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92288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901440"/>
        <c:axId val="121902976"/>
      </c:barChart>
      <c:catAx>
        <c:axId val="121901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1902976"/>
        <c:crosses val="autoZero"/>
        <c:auto val="1"/>
        <c:lblAlgn val="ctr"/>
        <c:lblOffset val="100"/>
        <c:noMultiLvlLbl val="0"/>
      </c:catAx>
      <c:valAx>
        <c:axId val="121902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901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919744"/>
        <c:axId val="121925632"/>
      </c:barChart>
      <c:catAx>
        <c:axId val="12191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925632"/>
        <c:crosses val="autoZero"/>
        <c:auto val="1"/>
        <c:lblAlgn val="ctr"/>
        <c:lblOffset val="100"/>
        <c:noMultiLvlLbl val="0"/>
      </c:catAx>
      <c:valAx>
        <c:axId val="121925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9197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940608"/>
        <c:axId val="121946496"/>
      </c:barChart>
      <c:catAx>
        <c:axId val="1219406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946496"/>
        <c:crosses val="autoZero"/>
        <c:auto val="1"/>
        <c:lblAlgn val="ctr"/>
        <c:lblOffset val="100"/>
        <c:noMultiLvlLbl val="0"/>
      </c:catAx>
      <c:valAx>
        <c:axId val="1219464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21940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967360"/>
        <c:axId val="121968896"/>
      </c:barChart>
      <c:catAx>
        <c:axId val="12196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968896"/>
        <c:crosses val="autoZero"/>
        <c:auto val="1"/>
        <c:lblAlgn val="ctr"/>
        <c:lblOffset val="100"/>
        <c:noMultiLvlLbl val="0"/>
      </c:catAx>
      <c:valAx>
        <c:axId val="121968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9673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995648"/>
        <c:axId val="121997184"/>
      </c:barChart>
      <c:catAx>
        <c:axId val="121995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997184"/>
        <c:crosses val="autoZero"/>
        <c:auto val="1"/>
        <c:lblAlgn val="ctr"/>
        <c:lblOffset val="100"/>
        <c:noMultiLvlLbl val="0"/>
      </c:catAx>
      <c:valAx>
        <c:axId val="121997184"/>
        <c:scaling>
          <c:orientation val="minMax"/>
          <c:max val="5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99564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171392"/>
        <c:axId val="122172928"/>
      </c:barChart>
      <c:catAx>
        <c:axId val="1221713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172928"/>
        <c:crosses val="autoZero"/>
        <c:auto val="1"/>
        <c:lblAlgn val="ctr"/>
        <c:lblOffset val="100"/>
        <c:noMultiLvlLbl val="0"/>
      </c:catAx>
      <c:valAx>
        <c:axId val="1221729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171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210-42B4-8C60-3B694D0E488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210-42B4-8C60-3B694D0E4885}"/>
                </c:ext>
              </c:extLst>
            </c:dLbl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1561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185600"/>
        <c:axId val="122187136"/>
      </c:barChart>
      <c:catAx>
        <c:axId val="12218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187136"/>
        <c:crosses val="autoZero"/>
        <c:auto val="1"/>
        <c:lblAlgn val="ctr"/>
        <c:lblOffset val="100"/>
        <c:noMultiLvlLbl val="0"/>
      </c:catAx>
      <c:valAx>
        <c:axId val="122187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185600"/>
        <c:crosses val="autoZero"/>
        <c:crossBetween val="between"/>
        <c:majorUnit val="3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E72-4847-9C40-F49DBC3374A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E72-4847-9C40-F49DBC3374AC}"/>
                </c:ext>
              </c:extLst>
            </c:dLbl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212352"/>
        <c:axId val="122213888"/>
      </c:barChart>
      <c:catAx>
        <c:axId val="12221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213888"/>
        <c:crosses val="autoZero"/>
        <c:auto val="1"/>
        <c:lblAlgn val="ctr"/>
        <c:lblOffset val="100"/>
        <c:noMultiLvlLbl val="0"/>
      </c:catAx>
      <c:valAx>
        <c:axId val="122213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2123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447744"/>
        <c:axId val="122449280"/>
      </c:barChart>
      <c:catAx>
        <c:axId val="12244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449280"/>
        <c:crosses val="autoZero"/>
        <c:auto val="1"/>
        <c:lblAlgn val="ctr"/>
        <c:lblOffset val="100"/>
        <c:noMultiLvlLbl val="0"/>
      </c:catAx>
      <c:valAx>
        <c:axId val="122449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4477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15.890194008182659</c:v>
                </c:pt>
                <c:pt idx="1">
                  <c:v>62.372970832783423</c:v>
                </c:pt>
                <c:pt idx="2">
                  <c:v>21.736835159033919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25</c:v>
                </c:pt>
                <c:pt idx="1">
                  <c:v>26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5</c:v>
                </c:pt>
                <c:pt idx="1">
                  <c:v>12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850112"/>
        <c:axId val="117851648"/>
      </c:barChart>
      <c:catAx>
        <c:axId val="11785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851648"/>
        <c:crosses val="autoZero"/>
        <c:auto val="1"/>
        <c:lblAlgn val="ctr"/>
        <c:lblOffset val="100"/>
        <c:noMultiLvlLbl val="0"/>
      </c:catAx>
      <c:valAx>
        <c:axId val="117851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85011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2528896"/>
        <c:axId val="122530432"/>
      </c:barChart>
      <c:catAx>
        <c:axId val="12252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530432"/>
        <c:crosses val="autoZero"/>
        <c:auto val="1"/>
        <c:lblAlgn val="ctr"/>
        <c:lblOffset val="100"/>
        <c:noMultiLvlLbl val="0"/>
      </c:catAx>
      <c:valAx>
        <c:axId val="122530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25288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2635776"/>
        <c:axId val="122637312"/>
      </c:barChart>
      <c:catAx>
        <c:axId val="12263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637312"/>
        <c:crosses val="autoZero"/>
        <c:auto val="1"/>
        <c:lblAlgn val="ctr"/>
        <c:lblOffset val="100"/>
        <c:noMultiLvlLbl val="0"/>
      </c:catAx>
      <c:valAx>
        <c:axId val="122637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2635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88.9</c:v>
                </c:pt>
                <c:pt idx="1">
                  <c:v>84</c:v>
                </c:pt>
                <c:pt idx="2">
                  <c:v>94.3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100</c:v>
                </c:pt>
                <c:pt idx="1">
                  <c:v>105.9</c:v>
                </c:pt>
                <c:pt idx="2">
                  <c:v>95.6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677120"/>
        <c:axId val="122678656"/>
      </c:barChart>
      <c:catAx>
        <c:axId val="122677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678656"/>
        <c:crosses val="autoZero"/>
        <c:auto val="1"/>
        <c:lblAlgn val="ctr"/>
        <c:lblOffset val="100"/>
        <c:noMultiLvlLbl val="0"/>
      </c:catAx>
      <c:valAx>
        <c:axId val="122678656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677120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391</c:v>
                </c:pt>
                <c:pt idx="1">
                  <c:v>312</c:v>
                </c:pt>
                <c:pt idx="2">
                  <c:v>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765696"/>
        <c:axId val="122767232"/>
      </c:barChart>
      <c:catAx>
        <c:axId val="12276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767232"/>
        <c:crosses val="autoZero"/>
        <c:auto val="1"/>
        <c:lblAlgn val="ctr"/>
        <c:lblOffset val="100"/>
        <c:noMultiLvlLbl val="0"/>
      </c:catAx>
      <c:valAx>
        <c:axId val="122767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765696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806656"/>
        <c:axId val="122808192"/>
      </c:barChart>
      <c:catAx>
        <c:axId val="12280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808192"/>
        <c:crosses val="autoZero"/>
        <c:auto val="1"/>
        <c:lblAlgn val="ctr"/>
        <c:lblOffset val="100"/>
        <c:noMultiLvlLbl val="0"/>
      </c:catAx>
      <c:valAx>
        <c:axId val="122808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80665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843904"/>
        <c:axId val="122845440"/>
      </c:barChart>
      <c:catAx>
        <c:axId val="12284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845440"/>
        <c:crosses val="autoZero"/>
        <c:auto val="1"/>
        <c:lblAlgn val="ctr"/>
        <c:lblOffset val="100"/>
        <c:noMultiLvlLbl val="0"/>
      </c:catAx>
      <c:valAx>
        <c:axId val="122845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8439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2.0324666754652236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2.0456645110201928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2.3228190576745416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2.705556288768642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2.6263692754388277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2.507588755444107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2.5735779332189521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3.1674805331925562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3.0882935198627424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3.24666754652237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3.4710307509568432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3.4710307509568432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4.3552857331397652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3.9329549953807574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3.7217896265012538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1.5969381021512474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1.4385640754916194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1.0954203510624256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3021952"/>
        <c:axId val="123027840"/>
      </c:barChart>
      <c:catAx>
        <c:axId val="12302195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3027840"/>
        <c:crosses val="autoZero"/>
        <c:auto val="1"/>
        <c:lblAlgn val="ctr"/>
        <c:lblOffset val="100"/>
        <c:noMultiLvlLbl val="0"/>
      </c:catAx>
      <c:valAx>
        <c:axId val="12302784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302195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1.8344991421406891</c:v>
                </c:pt>
                <c:pt idx="1">
                  <c:v>2.0192688399102545</c:v>
                </c:pt>
                <c:pt idx="2">
                  <c:v>2.2568298798996964</c:v>
                </c:pt>
                <c:pt idx="3">
                  <c:v>2.9035238220931769</c:v>
                </c:pt>
                <c:pt idx="4">
                  <c:v>2.6659627821037351</c:v>
                </c:pt>
                <c:pt idx="5">
                  <c:v>2.758347630988518</c:v>
                </c:pt>
                <c:pt idx="6">
                  <c:v>3.1410848620826188</c:v>
                </c:pt>
                <c:pt idx="7">
                  <c:v>3.4182394087369672</c:v>
                </c:pt>
                <c:pt idx="8">
                  <c:v>3.5634155998416261</c:v>
                </c:pt>
                <c:pt idx="9">
                  <c:v>3.9725485020456648</c:v>
                </c:pt>
                <c:pt idx="10">
                  <c:v>4.1441203642602611</c:v>
                </c:pt>
                <c:pt idx="11">
                  <c:v>3.6689982842813782</c:v>
                </c:pt>
                <c:pt idx="12">
                  <c:v>4.3024943909198896</c:v>
                </c:pt>
                <c:pt idx="13">
                  <c:v>4.130922528705292</c:v>
                </c:pt>
                <c:pt idx="14">
                  <c:v>2.8243368087633627</c:v>
                </c:pt>
                <c:pt idx="15">
                  <c:v>1.5045532532664643</c:v>
                </c:pt>
                <c:pt idx="16">
                  <c:v>1.0426290088425498</c:v>
                </c:pt>
                <c:pt idx="17">
                  <c:v>0.44872640886894544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3040128"/>
        <c:axId val="123041664"/>
      </c:barChart>
      <c:catAx>
        <c:axId val="12304012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3041664"/>
        <c:crosses val="autoZero"/>
        <c:auto val="1"/>
        <c:lblAlgn val="ctr"/>
        <c:lblOffset val="100"/>
        <c:noMultiLvlLbl val="0"/>
      </c:catAx>
      <c:valAx>
        <c:axId val="12304166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30401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0.37037037037037041</c:v>
                </c:pt>
                <c:pt idx="1">
                  <c:v>0.26777744718833679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3.4567901234567899</c:v>
                </c:pt>
                <c:pt idx="1">
                  <c:v>0.77357929187741736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13.240740740740742</c:v>
                </c:pt>
                <c:pt idx="1">
                  <c:v>7.4977685212734304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31.080246913580247</c:v>
                </c:pt>
                <c:pt idx="1">
                  <c:v>30.853912526033916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40.493827160493829</c:v>
                </c:pt>
                <c:pt idx="1">
                  <c:v>49.836358226718232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4.1049382716049383</c:v>
                </c:pt>
                <c:pt idx="1">
                  <c:v>3.5406129128235646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7.2530864197530871</c:v>
                </c:pt>
                <c:pt idx="1">
                  <c:v>7.2299910740850928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3246080"/>
        <c:axId val="123247616"/>
      </c:barChart>
      <c:catAx>
        <c:axId val="123246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247616"/>
        <c:crosses val="autoZero"/>
        <c:auto val="1"/>
        <c:lblAlgn val="ctr"/>
        <c:lblOffset val="100"/>
        <c:noMultiLvlLbl val="0"/>
      </c:catAx>
      <c:valAx>
        <c:axId val="1232476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24608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37.222222222222221</c:v>
                </c:pt>
                <c:pt idx="1">
                  <c:v>32.460577209163937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32.191358024691361</c:v>
                </c:pt>
                <c:pt idx="1">
                  <c:v>38.113656649806607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30.030864197530864</c:v>
                </c:pt>
                <c:pt idx="1">
                  <c:v>28.979470395715563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0.55555555555555558</c:v>
                </c:pt>
                <c:pt idx="1">
                  <c:v>0.44629574531389465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3336576"/>
        <c:axId val="123338112"/>
      </c:barChart>
      <c:catAx>
        <c:axId val="123336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338112"/>
        <c:crosses val="autoZero"/>
        <c:auto val="1"/>
        <c:lblAlgn val="ctr"/>
        <c:lblOffset val="100"/>
        <c:noMultiLvlLbl val="0"/>
      </c:catAx>
      <c:valAx>
        <c:axId val="1233381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33657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526</c:v>
                </c:pt>
                <c:pt idx="1">
                  <c:v>468</c:v>
                </c:pt>
                <c:pt idx="2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444</c:v>
                </c:pt>
                <c:pt idx="1">
                  <c:v>391</c:v>
                </c:pt>
                <c:pt idx="2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871744"/>
        <c:axId val="117873280"/>
      </c:barChart>
      <c:catAx>
        <c:axId val="11787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873280"/>
        <c:crosses val="autoZero"/>
        <c:auto val="1"/>
        <c:lblAlgn val="ctr"/>
        <c:lblOffset val="100"/>
        <c:noMultiLvlLbl val="0"/>
      </c:catAx>
      <c:valAx>
        <c:axId val="117873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8717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7</c:v>
                </c:pt>
                <c:pt idx="3">
                  <c:v>8</c:v>
                </c:pt>
                <c:pt idx="4">
                  <c:v>12</c:v>
                </c:pt>
                <c:pt idx="5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6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3377920"/>
        <c:axId val="123392000"/>
      </c:barChart>
      <c:catAx>
        <c:axId val="1233779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392000"/>
        <c:crosses val="autoZero"/>
        <c:auto val="1"/>
        <c:lblAlgn val="ctr"/>
        <c:lblOffset val="100"/>
        <c:noMultiLvlLbl val="0"/>
      </c:catAx>
      <c:valAx>
        <c:axId val="1233920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3779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2.63</c:v>
                </c:pt>
                <c:pt idx="1">
                  <c:v>0.45</c:v>
                </c:pt>
                <c:pt idx="3">
                  <c:v>1.5</c:v>
                </c:pt>
                <c:pt idx="4">
                  <c:v>1.56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3420672"/>
        <c:axId val="123422208"/>
      </c:barChart>
      <c:catAx>
        <c:axId val="123420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422208"/>
        <c:crosses val="autoZero"/>
        <c:auto val="1"/>
        <c:lblAlgn val="ctr"/>
        <c:lblOffset val="100"/>
        <c:noMultiLvlLbl val="0"/>
      </c:catAx>
      <c:valAx>
        <c:axId val="12342220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42067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66.077738515901061</c:v>
                </c:pt>
                <c:pt idx="2">
                  <c:v>15.706806282722512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0</c:v>
                </c:pt>
                <c:pt idx="1">
                  <c:v>33.922261484098939</c:v>
                </c:pt>
                <c:pt idx="2">
                  <c:v>84.293193717277475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3936768"/>
        <c:axId val="123938304"/>
      </c:barChart>
      <c:catAx>
        <c:axId val="1239367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938304"/>
        <c:crosses val="autoZero"/>
        <c:auto val="1"/>
        <c:lblAlgn val="ctr"/>
        <c:lblOffset val="100"/>
        <c:noMultiLvlLbl val="0"/>
      </c:catAx>
      <c:valAx>
        <c:axId val="12393830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9367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38</c:v>
                </c:pt>
                <c:pt idx="1">
                  <c:v>26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40</c:v>
                </c:pt>
                <c:pt idx="1">
                  <c:v>24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986304"/>
        <c:axId val="123987840"/>
      </c:barChart>
      <c:catAx>
        <c:axId val="12398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987840"/>
        <c:crosses val="autoZero"/>
        <c:auto val="1"/>
        <c:lblAlgn val="ctr"/>
        <c:lblOffset val="100"/>
        <c:noMultiLvlLbl val="0"/>
      </c:catAx>
      <c:valAx>
        <c:axId val="123987840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398630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90</c:v>
                </c:pt>
                <c:pt idx="1">
                  <c:v>93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84</c:v>
                </c:pt>
                <c:pt idx="1">
                  <c:v>100</c:v>
                </c:pt>
                <c:pt idx="2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171008"/>
        <c:axId val="124172544"/>
      </c:barChart>
      <c:catAx>
        <c:axId val="12417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172544"/>
        <c:crosses val="autoZero"/>
        <c:auto val="1"/>
        <c:lblAlgn val="ctr"/>
        <c:lblOffset val="100"/>
        <c:noMultiLvlLbl val="0"/>
      </c:catAx>
      <c:valAx>
        <c:axId val="124172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417100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26.97784810126582</c:v>
                </c:pt>
                <c:pt idx="1">
                  <c:v>20.664928292046937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31.091772151898734</c:v>
                </c:pt>
                <c:pt idx="1">
                  <c:v>30.247718383311607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15.585443037974683</c:v>
                </c:pt>
                <c:pt idx="1">
                  <c:v>18.97001303780965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14.319620253164558</c:v>
                </c:pt>
                <c:pt idx="1">
                  <c:v>17.144719687092568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7.9113924050632916</c:v>
                </c:pt>
                <c:pt idx="1">
                  <c:v>8.0834419817470664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4.1139240506329111</c:v>
                </c:pt>
                <c:pt idx="1">
                  <c:v>4.8891786179921768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4241408"/>
        <c:axId val="124242944"/>
      </c:barChart>
      <c:catAx>
        <c:axId val="124241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242944"/>
        <c:crosses val="autoZero"/>
        <c:auto val="1"/>
        <c:lblAlgn val="ctr"/>
        <c:lblOffset val="100"/>
        <c:noMultiLvlLbl val="0"/>
      </c:catAx>
      <c:valAx>
        <c:axId val="1242429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2414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44.46</c:v>
                </c:pt>
                <c:pt idx="1">
                  <c:v>45.58</c:v>
                </c:pt>
                <c:pt idx="2">
                  <c:v>8.6300000000000008</c:v>
                </c:pt>
                <c:pt idx="3">
                  <c:v>1.22</c:v>
                </c:pt>
                <c:pt idx="4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50.34</c:v>
                </c:pt>
                <c:pt idx="1">
                  <c:v>40.93</c:v>
                </c:pt>
                <c:pt idx="2">
                  <c:v>8.0399999999999991</c:v>
                </c:pt>
                <c:pt idx="3">
                  <c:v>0.62</c:v>
                </c:pt>
                <c:pt idx="4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4424192"/>
        <c:axId val="124425728"/>
      </c:barChart>
      <c:catAx>
        <c:axId val="12442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425728"/>
        <c:crosses val="autoZero"/>
        <c:auto val="1"/>
        <c:lblAlgn val="ctr"/>
        <c:lblOffset val="100"/>
        <c:noMultiLvlLbl val="0"/>
      </c:catAx>
      <c:valAx>
        <c:axId val="1244257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42419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46885</c:v>
                </c:pt>
                <c:pt idx="1">
                  <c:v>54076</c:v>
                </c:pt>
                <c:pt idx="2">
                  <c:v>60764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455168"/>
        <c:axId val="124469248"/>
      </c:barChart>
      <c:catAx>
        <c:axId val="12445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469248"/>
        <c:crosses val="autoZero"/>
        <c:auto val="1"/>
        <c:lblAlgn val="ctr"/>
        <c:lblOffset val="100"/>
        <c:noMultiLvlLbl val="0"/>
      </c:catAx>
      <c:valAx>
        <c:axId val="124469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455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857</c:v>
                </c:pt>
                <c:pt idx="1">
                  <c:v>857</c:v>
                </c:pt>
                <c:pt idx="2">
                  <c:v>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1220</c:v>
                </c:pt>
                <c:pt idx="1">
                  <c:v>1205</c:v>
                </c:pt>
                <c:pt idx="2">
                  <c:v>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496128"/>
        <c:axId val="124510208"/>
      </c:barChart>
      <c:catAx>
        <c:axId val="12449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510208"/>
        <c:crosses val="autoZero"/>
        <c:auto val="1"/>
        <c:lblAlgn val="ctr"/>
        <c:lblOffset val="100"/>
        <c:noMultiLvlLbl val="0"/>
      </c:catAx>
      <c:valAx>
        <c:axId val="124510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49612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54.8</c:v>
                </c:pt>
                <c:pt idx="2">
                  <c:v>0</c:v>
                </c:pt>
                <c:pt idx="3">
                  <c:v>45.2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18.5</c:v>
                </c:pt>
                <c:pt idx="1">
                  <c:v>53</c:v>
                </c:pt>
                <c:pt idx="2">
                  <c:v>28.6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86.725663716814154</c:v>
                </c:pt>
                <c:pt idx="1">
                  <c:v>95.357142857142861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13.274336283185843</c:v>
                </c:pt>
                <c:pt idx="1">
                  <c:v>4.6428571428571432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4733696"/>
        <c:axId val="124747776"/>
      </c:barChart>
      <c:catAx>
        <c:axId val="1247336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747776"/>
        <c:crosses val="autoZero"/>
        <c:auto val="1"/>
        <c:lblAlgn val="ctr"/>
        <c:lblOffset val="100"/>
        <c:noMultiLvlLbl val="0"/>
      </c:catAx>
      <c:valAx>
        <c:axId val="12474777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73369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764928"/>
        <c:axId val="124766464"/>
      </c:barChart>
      <c:catAx>
        <c:axId val="12476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766464"/>
        <c:crosses val="autoZero"/>
        <c:auto val="1"/>
        <c:lblAlgn val="ctr"/>
        <c:lblOffset val="100"/>
        <c:noMultiLvlLbl val="0"/>
      </c:catAx>
      <c:valAx>
        <c:axId val="124766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764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11.6</c:v>
                </c:pt>
                <c:pt idx="1">
                  <c:v>35.5</c:v>
                </c:pt>
                <c:pt idx="2">
                  <c:v>26.4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881536"/>
        <c:axId val="124883328"/>
      </c:barChart>
      <c:catAx>
        <c:axId val="12488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883328"/>
        <c:crosses val="autoZero"/>
        <c:auto val="1"/>
        <c:lblAlgn val="ctr"/>
        <c:lblOffset val="100"/>
        <c:noMultiLvlLbl val="0"/>
      </c:catAx>
      <c:valAx>
        <c:axId val="124883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881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25</c:v>
                </c:pt>
                <c:pt idx="1">
                  <c:v>0</c:v>
                </c:pt>
                <c:pt idx="2">
                  <c:v>55.56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5049472"/>
        <c:axId val="125059456"/>
      </c:barChart>
      <c:catAx>
        <c:axId val="12504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059456"/>
        <c:crosses val="autoZero"/>
        <c:auto val="1"/>
        <c:lblAlgn val="ctr"/>
        <c:lblOffset val="100"/>
        <c:noMultiLvlLbl val="0"/>
      </c:catAx>
      <c:valAx>
        <c:axId val="125059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504947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2764</c:v>
                </c:pt>
                <c:pt idx="1">
                  <c:v>2443</c:v>
                </c:pt>
                <c:pt idx="2">
                  <c:v>3082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143</c:v>
                </c:pt>
                <c:pt idx="1">
                  <c:v>188</c:v>
                </c:pt>
                <c:pt idx="2">
                  <c:v>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127296"/>
        <c:axId val="125141376"/>
      </c:barChart>
      <c:catAx>
        <c:axId val="125127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141376"/>
        <c:crosses val="autoZero"/>
        <c:auto val="1"/>
        <c:lblAlgn val="ctr"/>
        <c:lblOffset val="100"/>
        <c:noMultiLvlLbl val="0"/>
      </c:catAx>
      <c:valAx>
        <c:axId val="1251413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51272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18354</c:v>
                </c:pt>
                <c:pt idx="1">
                  <c:v>16645</c:v>
                </c:pt>
                <c:pt idx="2">
                  <c:v>23125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389</c:v>
                </c:pt>
                <c:pt idx="1">
                  <c:v>1564</c:v>
                </c:pt>
                <c:pt idx="2">
                  <c:v>3724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381632"/>
        <c:axId val="125391616"/>
      </c:barChart>
      <c:catAx>
        <c:axId val="125381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391616"/>
        <c:crosses val="autoZero"/>
        <c:auto val="1"/>
        <c:lblAlgn val="ctr"/>
        <c:lblOffset val="100"/>
        <c:noMultiLvlLbl val="0"/>
      </c:catAx>
      <c:valAx>
        <c:axId val="1253916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53816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6.6</c:v>
                </c:pt>
                <c:pt idx="1">
                  <c:v>6.8</c:v>
                </c:pt>
                <c:pt idx="2">
                  <c:v>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2.7</c:v>
                </c:pt>
                <c:pt idx="1">
                  <c:v>8.3000000000000007</c:v>
                </c:pt>
                <c:pt idx="2">
                  <c:v>12.2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5431168"/>
        <c:axId val="125576320"/>
      </c:barChart>
      <c:catAx>
        <c:axId val="125431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576320"/>
        <c:crosses val="autoZero"/>
        <c:auto val="1"/>
        <c:lblAlgn val="ctr"/>
        <c:lblOffset val="100"/>
        <c:noMultiLvlLbl val="0"/>
      </c:catAx>
      <c:valAx>
        <c:axId val="1255763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54311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20.2</c:v>
                </c:pt>
                <c:pt idx="1">
                  <c:v>20.6</c:v>
                </c:pt>
                <c:pt idx="2">
                  <c:v>23.9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28</c:v>
                </c:pt>
                <c:pt idx="1">
                  <c:v>28.1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5603840"/>
        <c:axId val="125605376"/>
      </c:barChart>
      <c:catAx>
        <c:axId val="12560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605376"/>
        <c:crosses val="autoZero"/>
        <c:auto val="1"/>
        <c:lblAlgn val="ctr"/>
        <c:lblOffset val="100"/>
        <c:noMultiLvlLbl val="0"/>
      </c:catAx>
      <c:valAx>
        <c:axId val="1256053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60384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3492.44</c:v>
                </c:pt>
                <c:pt idx="1">
                  <c:v>8900.01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775872"/>
        <c:axId val="125777408"/>
      </c:barChart>
      <c:catAx>
        <c:axId val="125775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777408"/>
        <c:crosses val="autoZero"/>
        <c:auto val="1"/>
        <c:lblAlgn val="ctr"/>
        <c:lblOffset val="100"/>
        <c:noMultiLvlLbl val="0"/>
      </c:catAx>
      <c:valAx>
        <c:axId val="125777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775872"/>
        <c:crosses val="autoZero"/>
        <c:crossBetween val="between"/>
        <c:majorUnit val="2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107</c:v>
                </c:pt>
                <c:pt idx="1">
                  <c:v>128</c:v>
                </c:pt>
                <c:pt idx="2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98</c:v>
                </c:pt>
                <c:pt idx="1">
                  <c:v>105</c:v>
                </c:pt>
                <c:pt idx="2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825792"/>
        <c:axId val="125827328"/>
      </c:barChart>
      <c:catAx>
        <c:axId val="12582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827328"/>
        <c:crosses val="autoZero"/>
        <c:auto val="1"/>
        <c:lblAlgn val="ctr"/>
        <c:lblOffset val="100"/>
        <c:noMultiLvlLbl val="0"/>
      </c:catAx>
      <c:valAx>
        <c:axId val="125827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82579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19.600000000000001</c:v>
                </c:pt>
                <c:pt idx="1">
                  <c:v>17.100000000000001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55.9</c:v>
                </c:pt>
                <c:pt idx="1">
                  <c:v>49.3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24.4</c:v>
                </c:pt>
                <c:pt idx="1">
                  <c:v>33.6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1140736"/>
        <c:axId val="121142272"/>
      </c:barChart>
      <c:catAx>
        <c:axId val="121140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1142272"/>
        <c:crosses val="autoZero"/>
        <c:auto val="1"/>
        <c:lblAlgn val="ctr"/>
        <c:lblOffset val="100"/>
        <c:noMultiLvlLbl val="0"/>
      </c:catAx>
      <c:valAx>
        <c:axId val="1211422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14073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53</c:v>
                </c:pt>
                <c:pt idx="1">
                  <c:v>63</c:v>
                </c:pt>
                <c:pt idx="2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89</c:v>
                </c:pt>
                <c:pt idx="1">
                  <c:v>123</c:v>
                </c:pt>
                <c:pt idx="2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003904"/>
        <c:axId val="129005440"/>
      </c:barChart>
      <c:catAx>
        <c:axId val="12900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005440"/>
        <c:crosses val="autoZero"/>
        <c:auto val="1"/>
        <c:lblAlgn val="ctr"/>
        <c:lblOffset val="100"/>
        <c:noMultiLvlLbl val="0"/>
      </c:catAx>
      <c:valAx>
        <c:axId val="129005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0039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25</c:v>
                </c:pt>
                <c:pt idx="1">
                  <c:v>26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5</c:v>
                </c:pt>
                <c:pt idx="1">
                  <c:v>12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061632"/>
        <c:axId val="129063168"/>
      </c:barChart>
      <c:catAx>
        <c:axId val="12906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063168"/>
        <c:crosses val="autoZero"/>
        <c:auto val="1"/>
        <c:lblAlgn val="ctr"/>
        <c:lblOffset val="100"/>
        <c:noMultiLvlLbl val="0"/>
      </c:catAx>
      <c:valAx>
        <c:axId val="129063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0616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526</c:v>
                </c:pt>
                <c:pt idx="1">
                  <c:v>468</c:v>
                </c:pt>
                <c:pt idx="2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444</c:v>
                </c:pt>
                <c:pt idx="1">
                  <c:v>391</c:v>
                </c:pt>
                <c:pt idx="2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102976"/>
        <c:axId val="129104512"/>
      </c:barChart>
      <c:catAx>
        <c:axId val="12910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104512"/>
        <c:crosses val="autoZero"/>
        <c:auto val="1"/>
        <c:lblAlgn val="ctr"/>
        <c:lblOffset val="100"/>
        <c:noMultiLvlLbl val="0"/>
      </c:catAx>
      <c:valAx>
        <c:axId val="129104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10297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18.5</c:v>
                </c:pt>
                <c:pt idx="1">
                  <c:v>53</c:v>
                </c:pt>
                <c:pt idx="2">
                  <c:v>28.6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19.600000000000001</c:v>
                </c:pt>
                <c:pt idx="1">
                  <c:v>17.100000000000001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55.9</c:v>
                </c:pt>
                <c:pt idx="1">
                  <c:v>49.3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24.4</c:v>
                </c:pt>
                <c:pt idx="1">
                  <c:v>33.6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9357312"/>
        <c:axId val="129358848"/>
      </c:barChart>
      <c:catAx>
        <c:axId val="129357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9358848"/>
        <c:crosses val="autoZero"/>
        <c:auto val="1"/>
        <c:lblAlgn val="ctr"/>
        <c:lblOffset val="100"/>
        <c:noMultiLvlLbl val="0"/>
      </c:catAx>
      <c:valAx>
        <c:axId val="1293588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935731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9415040"/>
        <c:axId val="129416576"/>
      </c:barChart>
      <c:catAx>
        <c:axId val="129415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9416576"/>
        <c:crosses val="autoZero"/>
        <c:auto val="1"/>
        <c:lblAlgn val="ctr"/>
        <c:lblOffset val="100"/>
        <c:noMultiLvlLbl val="0"/>
      </c:catAx>
      <c:valAx>
        <c:axId val="129416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94150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715200"/>
        <c:axId val="129733376"/>
      </c:barChart>
      <c:catAx>
        <c:axId val="129715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9733376"/>
        <c:crosses val="autoZero"/>
        <c:auto val="1"/>
        <c:lblAlgn val="ctr"/>
        <c:lblOffset val="100"/>
        <c:noMultiLvlLbl val="0"/>
      </c:catAx>
      <c:valAx>
        <c:axId val="129733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7152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756544"/>
        <c:axId val="129926272"/>
      </c:barChart>
      <c:catAx>
        <c:axId val="129756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9926272"/>
        <c:crosses val="autoZero"/>
        <c:auto val="1"/>
        <c:lblAlgn val="ctr"/>
        <c:lblOffset val="100"/>
        <c:noMultiLvlLbl val="0"/>
      </c:catAx>
      <c:valAx>
        <c:axId val="129926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7565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9949056"/>
        <c:axId val="129963136"/>
      </c:barChart>
      <c:catAx>
        <c:axId val="129949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9963136"/>
        <c:crosses val="autoZero"/>
        <c:auto val="1"/>
        <c:lblAlgn val="ctr"/>
        <c:lblOffset val="100"/>
        <c:noMultiLvlLbl val="0"/>
      </c:catAx>
      <c:valAx>
        <c:axId val="129963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9490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004480"/>
        <c:axId val="130006016"/>
      </c:barChart>
      <c:catAx>
        <c:axId val="13000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006016"/>
        <c:crosses val="autoZero"/>
        <c:auto val="1"/>
        <c:lblAlgn val="ctr"/>
        <c:lblOffset val="100"/>
        <c:noMultiLvlLbl val="0"/>
      </c:catAx>
      <c:valAx>
        <c:axId val="130006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0044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31.6</c:v>
                </c:pt>
                <c:pt idx="1">
                  <c:v>20.9</c:v>
                </c:pt>
                <c:pt idx="2">
                  <c:v>18.7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43.6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68.400000000000006</c:v>
                </c:pt>
                <c:pt idx="1">
                  <c:v>35.5</c:v>
                </c:pt>
                <c:pt idx="2">
                  <c:v>67.3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21309824"/>
        <c:axId val="121315712"/>
      </c:barChart>
      <c:catAx>
        <c:axId val="12130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315712"/>
        <c:crosses val="autoZero"/>
        <c:auto val="1"/>
        <c:lblAlgn val="ctr"/>
        <c:lblOffset val="100"/>
        <c:noMultiLvlLbl val="0"/>
      </c:catAx>
      <c:valAx>
        <c:axId val="1213157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213098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049920"/>
        <c:axId val="130051456"/>
      </c:barChart>
      <c:catAx>
        <c:axId val="1300499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051456"/>
        <c:crosses val="autoZero"/>
        <c:auto val="1"/>
        <c:lblAlgn val="ctr"/>
        <c:lblOffset val="100"/>
        <c:noMultiLvlLbl val="0"/>
      </c:catAx>
      <c:valAx>
        <c:axId val="1300514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049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176512"/>
        <c:axId val="130178048"/>
      </c:barChart>
      <c:catAx>
        <c:axId val="1301765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178048"/>
        <c:crosses val="autoZero"/>
        <c:auto val="1"/>
        <c:lblAlgn val="ctr"/>
        <c:lblOffset val="100"/>
        <c:noMultiLvlLbl val="0"/>
      </c:catAx>
      <c:valAx>
        <c:axId val="1301780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1765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1561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194816"/>
        <c:axId val="130217088"/>
      </c:barChart>
      <c:catAx>
        <c:axId val="13019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217088"/>
        <c:crosses val="autoZero"/>
        <c:auto val="1"/>
        <c:lblAlgn val="ctr"/>
        <c:lblOffset val="100"/>
        <c:noMultiLvlLbl val="0"/>
      </c:catAx>
      <c:valAx>
        <c:axId val="130217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194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15.890194008182659</c:v>
                </c:pt>
                <c:pt idx="1">
                  <c:v>62.372970832783423</c:v>
                </c:pt>
                <c:pt idx="2">
                  <c:v>21.736835159033919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0696320"/>
        <c:axId val="130697856"/>
      </c:barChart>
      <c:catAx>
        <c:axId val="13069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697856"/>
        <c:crosses val="autoZero"/>
        <c:auto val="1"/>
        <c:lblAlgn val="ctr"/>
        <c:lblOffset val="100"/>
        <c:noMultiLvlLbl val="0"/>
      </c:catAx>
      <c:valAx>
        <c:axId val="130697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06963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0762240"/>
        <c:axId val="130763776"/>
      </c:barChart>
      <c:catAx>
        <c:axId val="13076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763776"/>
        <c:crosses val="autoZero"/>
        <c:auto val="1"/>
        <c:lblAlgn val="ctr"/>
        <c:lblOffset val="100"/>
        <c:noMultiLvlLbl val="0"/>
      </c:catAx>
      <c:valAx>
        <c:axId val="130763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07622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88.9</c:v>
                </c:pt>
                <c:pt idx="1">
                  <c:v>84</c:v>
                </c:pt>
                <c:pt idx="2">
                  <c:v>94.3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100</c:v>
                </c:pt>
                <c:pt idx="1">
                  <c:v>105.9</c:v>
                </c:pt>
                <c:pt idx="2">
                  <c:v>95.6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824064"/>
        <c:axId val="130825600"/>
      </c:barChart>
      <c:catAx>
        <c:axId val="130824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825600"/>
        <c:crosses val="autoZero"/>
        <c:auto val="1"/>
        <c:lblAlgn val="ctr"/>
        <c:lblOffset val="100"/>
        <c:noMultiLvlLbl val="0"/>
      </c:catAx>
      <c:valAx>
        <c:axId val="1308256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82406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391</c:v>
                </c:pt>
                <c:pt idx="1">
                  <c:v>312</c:v>
                </c:pt>
                <c:pt idx="2">
                  <c:v>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957696"/>
        <c:axId val="130959232"/>
      </c:barChart>
      <c:catAx>
        <c:axId val="13095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959232"/>
        <c:crosses val="autoZero"/>
        <c:auto val="1"/>
        <c:lblAlgn val="ctr"/>
        <c:lblOffset val="100"/>
        <c:noMultiLvlLbl val="0"/>
      </c:catAx>
      <c:valAx>
        <c:axId val="130959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957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072384"/>
        <c:axId val="131073920"/>
      </c:barChart>
      <c:catAx>
        <c:axId val="13107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073920"/>
        <c:crosses val="autoZero"/>
        <c:auto val="1"/>
        <c:lblAlgn val="ctr"/>
        <c:lblOffset val="100"/>
        <c:noMultiLvlLbl val="0"/>
      </c:catAx>
      <c:valAx>
        <c:axId val="131073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0723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207936"/>
        <c:axId val="131209472"/>
      </c:barChart>
      <c:catAx>
        <c:axId val="13120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209472"/>
        <c:crosses val="autoZero"/>
        <c:auto val="1"/>
        <c:lblAlgn val="ctr"/>
        <c:lblOffset val="100"/>
        <c:noMultiLvlLbl val="0"/>
      </c:catAx>
      <c:valAx>
        <c:axId val="131209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2079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1330688"/>
        <c:axId val="121336576"/>
      </c:barChart>
      <c:catAx>
        <c:axId val="121330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1336576"/>
        <c:crosses val="autoZero"/>
        <c:auto val="1"/>
        <c:lblAlgn val="ctr"/>
        <c:lblOffset val="100"/>
        <c:noMultiLvlLbl val="0"/>
      </c:catAx>
      <c:valAx>
        <c:axId val="121336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1330688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2.0324666754652236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2.0456645110201928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2.3228190576745416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2.705556288768642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2.6263692754388277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2.507588755444107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2.5735779332189521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3.1674805331925562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3.0882935198627424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3.24666754652237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3.4710307509568432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3.4710307509568432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4.3552857331397652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3.9329549953807574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3.7217896265012538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1.5969381021512474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1.4385640754916194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1.0954203510624256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4052480"/>
        <c:axId val="134066560"/>
      </c:barChart>
      <c:catAx>
        <c:axId val="13405248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34066560"/>
        <c:crosses val="autoZero"/>
        <c:auto val="1"/>
        <c:lblAlgn val="ctr"/>
        <c:lblOffset val="100"/>
        <c:noMultiLvlLbl val="0"/>
      </c:catAx>
      <c:valAx>
        <c:axId val="13406656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3405248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1.8344991421406891</c:v>
                </c:pt>
                <c:pt idx="1">
                  <c:v>2.0192688399102545</c:v>
                </c:pt>
                <c:pt idx="2">
                  <c:v>2.2568298798996964</c:v>
                </c:pt>
                <c:pt idx="3">
                  <c:v>2.9035238220931769</c:v>
                </c:pt>
                <c:pt idx="4">
                  <c:v>2.6659627821037351</c:v>
                </c:pt>
                <c:pt idx="5">
                  <c:v>2.758347630988518</c:v>
                </c:pt>
                <c:pt idx="6">
                  <c:v>3.1410848620826188</c:v>
                </c:pt>
                <c:pt idx="7">
                  <c:v>3.4182394087369672</c:v>
                </c:pt>
                <c:pt idx="8">
                  <c:v>3.5634155998416261</c:v>
                </c:pt>
                <c:pt idx="9">
                  <c:v>3.9725485020456648</c:v>
                </c:pt>
                <c:pt idx="10">
                  <c:v>4.1441203642602611</c:v>
                </c:pt>
                <c:pt idx="11">
                  <c:v>3.6689982842813782</c:v>
                </c:pt>
                <c:pt idx="12">
                  <c:v>4.3024943909198896</c:v>
                </c:pt>
                <c:pt idx="13">
                  <c:v>4.130922528705292</c:v>
                </c:pt>
                <c:pt idx="14">
                  <c:v>2.8243368087633627</c:v>
                </c:pt>
                <c:pt idx="15">
                  <c:v>1.5045532532664643</c:v>
                </c:pt>
                <c:pt idx="16">
                  <c:v>1.0426290088425498</c:v>
                </c:pt>
                <c:pt idx="17">
                  <c:v>0.44872640886894544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4077824"/>
        <c:axId val="134489216"/>
      </c:barChart>
      <c:catAx>
        <c:axId val="13407782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34489216"/>
        <c:crosses val="autoZero"/>
        <c:auto val="1"/>
        <c:lblAlgn val="ctr"/>
        <c:lblOffset val="100"/>
        <c:noMultiLvlLbl val="0"/>
      </c:catAx>
      <c:valAx>
        <c:axId val="13448921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07782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0.37037037037037041</c:v>
                </c:pt>
                <c:pt idx="1">
                  <c:v>0.26777744718833679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3.4567901234567899</c:v>
                </c:pt>
                <c:pt idx="1">
                  <c:v>0.77357929187741736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13.240740740740742</c:v>
                </c:pt>
                <c:pt idx="1">
                  <c:v>7.4977685212734304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31.080246913580247</c:v>
                </c:pt>
                <c:pt idx="1">
                  <c:v>30.853912526033916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40.493827160493829</c:v>
                </c:pt>
                <c:pt idx="1">
                  <c:v>49.836358226718232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4.1049382716049383</c:v>
                </c:pt>
                <c:pt idx="1">
                  <c:v>3.5406129128235646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7.2530864197530871</c:v>
                </c:pt>
                <c:pt idx="1">
                  <c:v>7.2299910740850928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4665728"/>
        <c:axId val="134667264"/>
      </c:barChart>
      <c:catAx>
        <c:axId val="134665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667264"/>
        <c:crosses val="autoZero"/>
        <c:auto val="1"/>
        <c:lblAlgn val="ctr"/>
        <c:lblOffset val="100"/>
        <c:noMultiLvlLbl val="0"/>
      </c:catAx>
      <c:valAx>
        <c:axId val="1346672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6657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37.222222222222221</c:v>
                </c:pt>
                <c:pt idx="1">
                  <c:v>32.460577209163937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32.191358024691361</c:v>
                </c:pt>
                <c:pt idx="1">
                  <c:v>38.113656649806607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30.030864197530864</c:v>
                </c:pt>
                <c:pt idx="1">
                  <c:v>28.979470395715563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0.55555555555555558</c:v>
                </c:pt>
                <c:pt idx="1">
                  <c:v>0.44629574531389465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4895488"/>
        <c:axId val="134897024"/>
      </c:barChart>
      <c:catAx>
        <c:axId val="134895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897024"/>
        <c:crosses val="autoZero"/>
        <c:auto val="1"/>
        <c:lblAlgn val="ctr"/>
        <c:lblOffset val="100"/>
        <c:noMultiLvlLbl val="0"/>
      </c:catAx>
      <c:valAx>
        <c:axId val="1348970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8954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7</c:v>
                </c:pt>
                <c:pt idx="3">
                  <c:v>8</c:v>
                </c:pt>
                <c:pt idx="4">
                  <c:v>12</c:v>
                </c:pt>
                <c:pt idx="5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6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34945024"/>
        <c:axId val="134955008"/>
      </c:barChart>
      <c:catAx>
        <c:axId val="1349450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955008"/>
        <c:crosses val="autoZero"/>
        <c:auto val="1"/>
        <c:lblAlgn val="ctr"/>
        <c:lblOffset val="100"/>
        <c:noMultiLvlLbl val="0"/>
      </c:catAx>
      <c:valAx>
        <c:axId val="1349550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9450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2.63</c:v>
                </c:pt>
                <c:pt idx="1">
                  <c:v>0.45</c:v>
                </c:pt>
                <c:pt idx="3">
                  <c:v>1.5</c:v>
                </c:pt>
                <c:pt idx="4">
                  <c:v>1.56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34991872"/>
        <c:axId val="134993408"/>
      </c:barChart>
      <c:catAx>
        <c:axId val="134991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993408"/>
        <c:crosses val="autoZero"/>
        <c:auto val="1"/>
        <c:lblAlgn val="ctr"/>
        <c:lblOffset val="100"/>
        <c:noMultiLvlLbl val="0"/>
      </c:catAx>
      <c:valAx>
        <c:axId val="134993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9918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66.077738515901061</c:v>
                </c:pt>
                <c:pt idx="2">
                  <c:v>15.706806282722512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33.922261484098939</c:v>
                </c:pt>
                <c:pt idx="2">
                  <c:v>84.293193717277475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5045120"/>
        <c:axId val="135046656"/>
      </c:barChart>
      <c:catAx>
        <c:axId val="135045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5046656"/>
        <c:crosses val="autoZero"/>
        <c:auto val="1"/>
        <c:lblAlgn val="ctr"/>
        <c:lblOffset val="100"/>
        <c:noMultiLvlLbl val="0"/>
      </c:catAx>
      <c:valAx>
        <c:axId val="1350466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504512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5244032"/>
        <c:axId val="135266304"/>
      </c:barChart>
      <c:catAx>
        <c:axId val="13524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266304"/>
        <c:crosses val="autoZero"/>
        <c:auto val="1"/>
        <c:lblAlgn val="ctr"/>
        <c:lblOffset val="100"/>
        <c:noMultiLvlLbl val="0"/>
      </c:catAx>
      <c:valAx>
        <c:axId val="135266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52440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38</c:v>
                </c:pt>
                <c:pt idx="1">
                  <c:v>26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40</c:v>
                </c:pt>
                <c:pt idx="1">
                  <c:v>24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5321856"/>
        <c:axId val="135331840"/>
      </c:barChart>
      <c:catAx>
        <c:axId val="13532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331840"/>
        <c:crosses val="autoZero"/>
        <c:auto val="1"/>
        <c:lblAlgn val="ctr"/>
        <c:lblOffset val="100"/>
        <c:noMultiLvlLbl val="0"/>
      </c:catAx>
      <c:valAx>
        <c:axId val="135331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53218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90</c:v>
                </c:pt>
                <c:pt idx="1">
                  <c:v>93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84</c:v>
                </c:pt>
                <c:pt idx="1">
                  <c:v>100</c:v>
                </c:pt>
                <c:pt idx="2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5383680"/>
        <c:axId val="135471488"/>
      </c:barChart>
      <c:catAx>
        <c:axId val="13538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471488"/>
        <c:crosses val="autoZero"/>
        <c:auto val="1"/>
        <c:lblAlgn val="ctr"/>
        <c:lblOffset val="100"/>
        <c:noMultiLvlLbl val="0"/>
      </c:catAx>
      <c:valAx>
        <c:axId val="135471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53836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368576"/>
        <c:axId val="121370112"/>
      </c:barChart>
      <c:catAx>
        <c:axId val="121368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1370112"/>
        <c:crosses val="autoZero"/>
        <c:auto val="1"/>
        <c:lblAlgn val="ctr"/>
        <c:lblOffset val="100"/>
        <c:noMultiLvlLbl val="0"/>
      </c:catAx>
      <c:valAx>
        <c:axId val="121370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3685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26.97784810126582</c:v>
                </c:pt>
                <c:pt idx="1">
                  <c:v>20.664928292046937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31.091772151898734</c:v>
                </c:pt>
                <c:pt idx="1">
                  <c:v>30.247718383311607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15.585443037974683</c:v>
                </c:pt>
                <c:pt idx="1">
                  <c:v>18.97001303780965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14.319620253164558</c:v>
                </c:pt>
                <c:pt idx="1">
                  <c:v>17.144719687092568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7.9113924050632916</c:v>
                </c:pt>
                <c:pt idx="1">
                  <c:v>8.0834419817470664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4.1139240506329111</c:v>
                </c:pt>
                <c:pt idx="1">
                  <c:v>4.8891786179921768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5543808"/>
        <c:axId val="135586560"/>
      </c:barChart>
      <c:catAx>
        <c:axId val="1355438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5586560"/>
        <c:crosses val="autoZero"/>
        <c:auto val="1"/>
        <c:lblAlgn val="ctr"/>
        <c:lblOffset val="100"/>
        <c:noMultiLvlLbl val="0"/>
      </c:catAx>
      <c:valAx>
        <c:axId val="13558656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5438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44.46</c:v>
                </c:pt>
                <c:pt idx="1">
                  <c:v>45.58</c:v>
                </c:pt>
                <c:pt idx="2">
                  <c:v>8.6300000000000008</c:v>
                </c:pt>
                <c:pt idx="3">
                  <c:v>1.22</c:v>
                </c:pt>
                <c:pt idx="4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50.34</c:v>
                </c:pt>
                <c:pt idx="1">
                  <c:v>40.93</c:v>
                </c:pt>
                <c:pt idx="2">
                  <c:v>8.0399999999999991</c:v>
                </c:pt>
                <c:pt idx="3">
                  <c:v>0.62</c:v>
                </c:pt>
                <c:pt idx="4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7786880"/>
        <c:axId val="137788416"/>
      </c:barChart>
      <c:catAx>
        <c:axId val="1377868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788416"/>
        <c:crosses val="autoZero"/>
        <c:auto val="1"/>
        <c:lblAlgn val="ctr"/>
        <c:lblOffset val="100"/>
        <c:noMultiLvlLbl val="0"/>
      </c:catAx>
      <c:valAx>
        <c:axId val="1377884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78688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46885</c:v>
                </c:pt>
                <c:pt idx="1">
                  <c:v>54076</c:v>
                </c:pt>
                <c:pt idx="2">
                  <c:v>60764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826304"/>
        <c:axId val="137827840"/>
      </c:barChart>
      <c:catAx>
        <c:axId val="13782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827840"/>
        <c:crosses val="autoZero"/>
        <c:auto val="1"/>
        <c:lblAlgn val="ctr"/>
        <c:lblOffset val="100"/>
        <c:noMultiLvlLbl val="0"/>
      </c:catAx>
      <c:valAx>
        <c:axId val="137827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8263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857</c:v>
                </c:pt>
                <c:pt idx="1">
                  <c:v>857</c:v>
                </c:pt>
                <c:pt idx="2">
                  <c:v>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1220</c:v>
                </c:pt>
                <c:pt idx="1">
                  <c:v>1205</c:v>
                </c:pt>
                <c:pt idx="2">
                  <c:v>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7957376"/>
        <c:axId val="137958912"/>
      </c:barChart>
      <c:catAx>
        <c:axId val="13795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958912"/>
        <c:crosses val="autoZero"/>
        <c:auto val="1"/>
        <c:lblAlgn val="ctr"/>
        <c:lblOffset val="100"/>
        <c:noMultiLvlLbl val="0"/>
      </c:catAx>
      <c:valAx>
        <c:axId val="137958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9573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54.8</c:v>
                </c:pt>
                <c:pt idx="2">
                  <c:v>0</c:v>
                </c:pt>
                <c:pt idx="3">
                  <c:v>45.2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86.725663716814154</c:v>
                </c:pt>
                <c:pt idx="1">
                  <c:v>95.357142857142861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13.274336283185843</c:v>
                </c:pt>
                <c:pt idx="1">
                  <c:v>4.6428571428571432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8156672"/>
        <c:axId val="138162560"/>
      </c:barChart>
      <c:catAx>
        <c:axId val="1381566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162560"/>
        <c:crosses val="autoZero"/>
        <c:auto val="1"/>
        <c:lblAlgn val="ctr"/>
        <c:lblOffset val="100"/>
        <c:noMultiLvlLbl val="0"/>
      </c:catAx>
      <c:valAx>
        <c:axId val="13816256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15667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192000"/>
        <c:axId val="138193536"/>
      </c:barChart>
      <c:catAx>
        <c:axId val="13819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193536"/>
        <c:crosses val="autoZero"/>
        <c:auto val="1"/>
        <c:lblAlgn val="ctr"/>
        <c:lblOffset val="100"/>
        <c:noMultiLvlLbl val="0"/>
      </c:catAx>
      <c:valAx>
        <c:axId val="138193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192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284032"/>
        <c:axId val="138314496"/>
      </c:barChart>
      <c:catAx>
        <c:axId val="13828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314496"/>
        <c:crosses val="autoZero"/>
        <c:auto val="1"/>
        <c:lblAlgn val="ctr"/>
        <c:lblOffset val="100"/>
        <c:noMultiLvlLbl val="0"/>
      </c:catAx>
      <c:valAx>
        <c:axId val="138314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2840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11.6</c:v>
                </c:pt>
                <c:pt idx="1">
                  <c:v>35.5</c:v>
                </c:pt>
                <c:pt idx="2">
                  <c:v>26.4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339456"/>
        <c:axId val="138340992"/>
      </c:barChart>
      <c:catAx>
        <c:axId val="13833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340992"/>
        <c:crosses val="autoZero"/>
        <c:auto val="1"/>
        <c:lblAlgn val="ctr"/>
        <c:lblOffset val="100"/>
        <c:noMultiLvlLbl val="0"/>
      </c:catAx>
      <c:valAx>
        <c:axId val="138340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339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25</c:v>
                </c:pt>
                <c:pt idx="1">
                  <c:v>0</c:v>
                </c:pt>
                <c:pt idx="2">
                  <c:v>55.56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8396800"/>
        <c:axId val="138398336"/>
      </c:barChart>
      <c:catAx>
        <c:axId val="13839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398336"/>
        <c:crosses val="autoZero"/>
        <c:auto val="1"/>
        <c:lblAlgn val="ctr"/>
        <c:lblOffset val="100"/>
        <c:noMultiLvlLbl val="0"/>
      </c:catAx>
      <c:valAx>
        <c:axId val="138398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83968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536896"/>
        <c:axId val="121538432"/>
      </c:barChart>
      <c:catAx>
        <c:axId val="121536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1538432"/>
        <c:crosses val="autoZero"/>
        <c:auto val="1"/>
        <c:lblAlgn val="ctr"/>
        <c:lblOffset val="100"/>
        <c:noMultiLvlLbl val="0"/>
      </c:catAx>
      <c:valAx>
        <c:axId val="121538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5368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431872"/>
        <c:axId val="138474624"/>
      </c:barChart>
      <c:catAx>
        <c:axId val="1384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474624"/>
        <c:crosses val="autoZero"/>
        <c:auto val="1"/>
        <c:lblAlgn val="ctr"/>
        <c:lblOffset val="100"/>
        <c:noMultiLvlLbl val="0"/>
      </c:catAx>
      <c:valAx>
        <c:axId val="138474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4318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31.6</c:v>
                </c:pt>
                <c:pt idx="1">
                  <c:v>20.9</c:v>
                </c:pt>
                <c:pt idx="2">
                  <c:v>18.7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43.6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68.400000000000006</c:v>
                </c:pt>
                <c:pt idx="1">
                  <c:v>35.5</c:v>
                </c:pt>
                <c:pt idx="2">
                  <c:v>67.3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8654080"/>
        <c:axId val="138655616"/>
      </c:barChart>
      <c:catAx>
        <c:axId val="13865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655616"/>
        <c:crosses val="autoZero"/>
        <c:auto val="1"/>
        <c:lblAlgn val="ctr"/>
        <c:lblOffset val="100"/>
        <c:noMultiLvlLbl val="0"/>
      </c:catAx>
      <c:valAx>
        <c:axId val="1386556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86540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2764</c:v>
                </c:pt>
                <c:pt idx="1">
                  <c:v>2443</c:v>
                </c:pt>
                <c:pt idx="2">
                  <c:v>3082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143</c:v>
                </c:pt>
                <c:pt idx="1">
                  <c:v>188</c:v>
                </c:pt>
                <c:pt idx="2">
                  <c:v>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826496"/>
        <c:axId val="138828032"/>
      </c:barChart>
      <c:catAx>
        <c:axId val="138826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828032"/>
        <c:crosses val="autoZero"/>
        <c:auto val="1"/>
        <c:lblAlgn val="ctr"/>
        <c:lblOffset val="100"/>
        <c:noMultiLvlLbl val="0"/>
      </c:catAx>
      <c:valAx>
        <c:axId val="1388280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88264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18354</c:v>
                </c:pt>
                <c:pt idx="1">
                  <c:v>16645</c:v>
                </c:pt>
                <c:pt idx="2">
                  <c:v>23125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389</c:v>
                </c:pt>
                <c:pt idx="1">
                  <c:v>1564</c:v>
                </c:pt>
                <c:pt idx="2">
                  <c:v>3724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888320"/>
        <c:axId val="138889856"/>
      </c:barChart>
      <c:catAx>
        <c:axId val="138888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889856"/>
        <c:crosses val="autoZero"/>
        <c:auto val="1"/>
        <c:lblAlgn val="ctr"/>
        <c:lblOffset val="100"/>
        <c:noMultiLvlLbl val="0"/>
      </c:catAx>
      <c:valAx>
        <c:axId val="1388898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88883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6.6</c:v>
                </c:pt>
                <c:pt idx="1">
                  <c:v>6.8</c:v>
                </c:pt>
                <c:pt idx="2">
                  <c:v>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2.7</c:v>
                </c:pt>
                <c:pt idx="1">
                  <c:v>8.3000000000000007</c:v>
                </c:pt>
                <c:pt idx="2">
                  <c:v>12.2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8941952"/>
        <c:axId val="138943488"/>
      </c:barChart>
      <c:catAx>
        <c:axId val="138941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943488"/>
        <c:crosses val="autoZero"/>
        <c:auto val="1"/>
        <c:lblAlgn val="ctr"/>
        <c:lblOffset val="100"/>
        <c:noMultiLvlLbl val="0"/>
      </c:catAx>
      <c:valAx>
        <c:axId val="1389434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89419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20.2</c:v>
                </c:pt>
                <c:pt idx="1">
                  <c:v>20.6</c:v>
                </c:pt>
                <c:pt idx="2">
                  <c:v>23.9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28</c:v>
                </c:pt>
                <c:pt idx="1">
                  <c:v>28.1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8991488"/>
        <c:axId val="138993024"/>
      </c:barChart>
      <c:catAx>
        <c:axId val="13899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993024"/>
        <c:crosses val="autoZero"/>
        <c:auto val="1"/>
        <c:lblAlgn val="ctr"/>
        <c:lblOffset val="100"/>
        <c:noMultiLvlLbl val="0"/>
      </c:catAx>
      <c:valAx>
        <c:axId val="1389930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99148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162368"/>
        <c:axId val="141163904"/>
      </c:barChart>
      <c:catAx>
        <c:axId val="1411623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163904"/>
        <c:crosses val="autoZero"/>
        <c:auto val="1"/>
        <c:lblAlgn val="ctr"/>
        <c:lblOffset val="100"/>
        <c:noMultiLvlLbl val="0"/>
      </c:catAx>
      <c:valAx>
        <c:axId val="1411639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1623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3492.44</c:v>
                </c:pt>
                <c:pt idx="1">
                  <c:v>8900.01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198848"/>
        <c:axId val="141200384"/>
      </c:barChart>
      <c:catAx>
        <c:axId val="141198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200384"/>
        <c:crosses val="autoZero"/>
        <c:auto val="1"/>
        <c:lblAlgn val="ctr"/>
        <c:lblOffset val="100"/>
        <c:noMultiLvlLbl val="0"/>
      </c:catAx>
      <c:valAx>
        <c:axId val="141200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198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107</c:v>
                </c:pt>
                <c:pt idx="1">
                  <c:v>128</c:v>
                </c:pt>
                <c:pt idx="2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98</c:v>
                </c:pt>
                <c:pt idx="1">
                  <c:v>105</c:v>
                </c:pt>
                <c:pt idx="2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264384"/>
        <c:axId val="141265920"/>
      </c:barChart>
      <c:catAx>
        <c:axId val="14126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265920"/>
        <c:crosses val="autoZero"/>
        <c:auto val="1"/>
        <c:lblAlgn val="ctr"/>
        <c:lblOffset val="100"/>
        <c:noMultiLvlLbl val="0"/>
      </c:catAx>
      <c:valAx>
        <c:axId val="141265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2643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9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3743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0.39864</cdr:x>
      <cdr:y>0.44087</cdr:y>
    </cdr:from>
    <cdr:to>
      <cdr:x>0.61004</cdr:x>
      <cdr:y>0.56002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76400" y="1409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0.42888</cdr:x>
      <cdr:y>0.43111</cdr:y>
    </cdr:from>
    <cdr:to>
      <cdr:x>0.57604</cdr:x>
      <cdr:y>0.56444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231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0.39926</cdr:x>
      <cdr:y>0.4353</cdr:y>
    </cdr:from>
    <cdr:to>
      <cdr:x>0.60782</cdr:x>
      <cdr:y>0.5585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01800" y="1346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0.31936</cdr:x>
      <cdr:y>0.44651</cdr:y>
    </cdr:from>
    <cdr:to>
      <cdr:x>0.69195</cdr:x>
      <cdr:y>0.55282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2000" y="1600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3834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0.40476</cdr:x>
      <cdr:y>0.43636</cdr:y>
    </cdr:from>
    <cdr:to>
      <cdr:x>0.60429</cdr:x>
      <cdr:y>0.55758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3400" y="1371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9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/>
      <c r="C4" s="35"/>
      <c r="D4" s="63"/>
      <c r="E4" s="211"/>
    </row>
    <row r="5" spans="1:5" ht="30" x14ac:dyDescent="0.25">
      <c r="A5" s="201" t="s">
        <v>716</v>
      </c>
      <c r="B5" s="72"/>
      <c r="C5" s="61"/>
      <c r="D5" s="111"/>
      <c r="E5" s="211"/>
    </row>
    <row r="8" spans="1:5" x14ac:dyDescent="0.25">
      <c r="A8" s="156" t="s">
        <v>4</v>
      </c>
      <c r="B8" s="288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717</v>
      </c>
      <c r="C4" s="71">
        <v>1376</v>
      </c>
    </row>
    <row r="5" spans="1:6" x14ac:dyDescent="0.25">
      <c r="A5" s="286" t="s">
        <v>719</v>
      </c>
      <c r="B5" s="214">
        <v>472</v>
      </c>
      <c r="C5" s="214">
        <v>560</v>
      </c>
    </row>
    <row r="6" spans="1:6" x14ac:dyDescent="0.25">
      <c r="A6" s="286" t="s">
        <v>720</v>
      </c>
      <c r="B6" s="214">
        <v>708</v>
      </c>
      <c r="C6" s="214">
        <v>725</v>
      </c>
    </row>
    <row r="7" spans="1:6" x14ac:dyDescent="0.25">
      <c r="A7" s="286" t="s">
        <v>721</v>
      </c>
      <c r="B7" s="214">
        <v>1041</v>
      </c>
      <c r="C7" s="214">
        <v>970</v>
      </c>
    </row>
    <row r="8" spans="1:6" x14ac:dyDescent="0.25">
      <c r="A8" s="286" t="s">
        <v>722</v>
      </c>
      <c r="B8" s="214">
        <v>16</v>
      </c>
      <c r="C8" s="214">
        <v>62</v>
      </c>
    </row>
    <row r="9" spans="1:6" x14ac:dyDescent="0.25">
      <c r="A9" s="286" t="s">
        <v>723</v>
      </c>
      <c r="B9" s="214">
        <v>351</v>
      </c>
      <c r="C9" s="214">
        <v>283</v>
      </c>
    </row>
    <row r="10" spans="1:6" ht="30" x14ac:dyDescent="0.25">
      <c r="A10" s="293" t="s">
        <v>724</v>
      </c>
      <c r="B10" s="214">
        <v>1092</v>
      </c>
      <c r="C10" s="214">
        <v>193</v>
      </c>
    </row>
    <row r="11" spans="1:6" x14ac:dyDescent="0.25">
      <c r="A11" s="286" t="s">
        <v>887</v>
      </c>
      <c r="B11" s="214">
        <v>356</v>
      </c>
      <c r="C11" s="214">
        <v>658</v>
      </c>
    </row>
    <row r="12" spans="1:6" x14ac:dyDescent="0.25">
      <c r="A12" s="294" t="s">
        <v>16</v>
      </c>
      <c r="B12" s="1">
        <f>SUM(B4:B11)</f>
        <v>4753</v>
      </c>
      <c r="C12" s="1">
        <f>SUM(C4:C11)</f>
        <v>4827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874</v>
      </c>
      <c r="C19" s="71">
        <v>1146</v>
      </c>
    </row>
    <row r="20" spans="1:3" x14ac:dyDescent="0.25">
      <c r="A20" s="286" t="s">
        <v>719</v>
      </c>
      <c r="B20" s="214">
        <v>604</v>
      </c>
      <c r="C20" s="214">
        <v>734</v>
      </c>
    </row>
    <row r="21" spans="1:3" x14ac:dyDescent="0.25">
      <c r="A21" s="286" t="s">
        <v>720</v>
      </c>
      <c r="B21" s="214">
        <v>483</v>
      </c>
      <c r="C21" s="214">
        <v>454</v>
      </c>
    </row>
    <row r="22" spans="1:3" x14ac:dyDescent="0.25">
      <c r="A22" s="286" t="s">
        <v>721</v>
      </c>
      <c r="B22" s="214">
        <v>877</v>
      </c>
      <c r="C22" s="214">
        <v>847</v>
      </c>
    </row>
    <row r="23" spans="1:3" x14ac:dyDescent="0.25">
      <c r="A23" s="286" t="s">
        <v>722</v>
      </c>
      <c r="B23" s="214">
        <v>0</v>
      </c>
      <c r="C23" s="214">
        <v>10</v>
      </c>
    </row>
    <row r="24" spans="1:3" x14ac:dyDescent="0.25">
      <c r="A24" s="286" t="s">
        <v>723</v>
      </c>
      <c r="B24" s="214">
        <v>239</v>
      </c>
      <c r="C24" s="214">
        <v>213</v>
      </c>
    </row>
    <row r="25" spans="1:3" ht="30" x14ac:dyDescent="0.25">
      <c r="A25" s="293" t="s">
        <v>724</v>
      </c>
      <c r="B25" s="214">
        <v>532</v>
      </c>
      <c r="C25" s="214">
        <v>149</v>
      </c>
    </row>
    <row r="26" spans="1:3" x14ac:dyDescent="0.25">
      <c r="A26" s="286" t="s">
        <v>887</v>
      </c>
      <c r="B26" s="214">
        <v>114</v>
      </c>
      <c r="C26" s="214">
        <v>262</v>
      </c>
    </row>
    <row r="27" spans="1:3" x14ac:dyDescent="0.25">
      <c r="A27" s="294" t="s">
        <v>16</v>
      </c>
      <c r="B27" s="1">
        <f>SUM(B19:B26)</f>
        <v>3723</v>
      </c>
      <c r="C27" s="1">
        <f>SUM(C19:C26)</f>
        <v>3815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73.67</v>
      </c>
      <c r="C4" s="1018">
        <v>70.8</v>
      </c>
      <c r="D4" s="1018">
        <v>77.14</v>
      </c>
      <c r="E4" s="1019">
        <v>33</v>
      </c>
      <c r="F4" s="1019">
        <v>161.69999999999999</v>
      </c>
      <c r="G4" s="1020">
        <v>44.2</v>
      </c>
      <c r="H4" s="1021">
        <v>43.1</v>
      </c>
      <c r="I4" s="1022">
        <v>45.2</v>
      </c>
      <c r="J4" s="1019">
        <v>11.6</v>
      </c>
    </row>
    <row r="5" spans="1:12" x14ac:dyDescent="0.25">
      <c r="A5" s="498">
        <v>2021</v>
      </c>
      <c r="B5" s="757">
        <v>72.959999999999994</v>
      </c>
      <c r="C5" s="758">
        <v>70.33</v>
      </c>
      <c r="D5" s="758">
        <v>76.099999999999994</v>
      </c>
      <c r="E5" s="1023">
        <v>33</v>
      </c>
      <c r="F5" s="1023">
        <v>165.8</v>
      </c>
      <c r="G5" s="1024">
        <v>44.3</v>
      </c>
      <c r="H5" s="1025">
        <v>43.3</v>
      </c>
      <c r="I5" s="1026">
        <v>45.3</v>
      </c>
      <c r="J5" s="1023">
        <v>35.5</v>
      </c>
    </row>
    <row r="6" spans="1:12" x14ac:dyDescent="0.25">
      <c r="A6" s="499">
        <v>2022</v>
      </c>
      <c r="B6" s="1011">
        <v>72.62</v>
      </c>
      <c r="C6" s="1012">
        <v>69.760000000000005</v>
      </c>
      <c r="D6" s="1012">
        <v>74.78</v>
      </c>
      <c r="E6" s="1013">
        <v>29</v>
      </c>
      <c r="F6" s="1013">
        <v>167.7</v>
      </c>
      <c r="G6" s="1014">
        <v>44.7</v>
      </c>
      <c r="H6" s="1015">
        <v>44</v>
      </c>
      <c r="I6" s="1016">
        <v>45.4</v>
      </c>
      <c r="J6" s="1013">
        <v>26.4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11.6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35.5</v>
      </c>
    </row>
    <row r="13" spans="1:12" x14ac:dyDescent="0.25">
      <c r="A13" s="633">
        <f t="shared" si="0"/>
        <v>2022</v>
      </c>
      <c r="B13" s="627">
        <f t="shared" si="1"/>
        <v>26.4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1531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2121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28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60764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795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114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1573</v>
      </c>
      <c r="C5" s="70">
        <v>2077</v>
      </c>
      <c r="D5" s="55">
        <v>1220</v>
      </c>
      <c r="E5" s="110">
        <v>857</v>
      </c>
      <c r="F5" s="55">
        <v>24.1</v>
      </c>
      <c r="G5" s="55">
        <v>28</v>
      </c>
      <c r="H5" s="110">
        <v>20.2</v>
      </c>
      <c r="I5" s="55"/>
      <c r="J5" s="70"/>
      <c r="K5" s="55"/>
      <c r="L5" s="55"/>
      <c r="M5" s="71">
        <v>102</v>
      </c>
      <c r="N5" s="71">
        <v>98</v>
      </c>
      <c r="O5" s="71">
        <v>107</v>
      </c>
    </row>
    <row r="6" spans="1:16" x14ac:dyDescent="0.25">
      <c r="A6" s="215">
        <v>2021</v>
      </c>
      <c r="B6" s="212">
        <v>1505</v>
      </c>
      <c r="C6" s="212">
        <v>2063</v>
      </c>
      <c r="D6" s="58">
        <v>1205</v>
      </c>
      <c r="E6" s="160">
        <v>857</v>
      </c>
      <c r="F6" s="58">
        <v>24.4</v>
      </c>
      <c r="G6" s="58">
        <v>28.1</v>
      </c>
      <c r="H6" s="160">
        <v>20.6</v>
      </c>
      <c r="I6" s="58">
        <v>46885</v>
      </c>
      <c r="J6" s="212">
        <v>970</v>
      </c>
      <c r="K6" s="58">
        <v>444</v>
      </c>
      <c r="L6" s="58">
        <v>526</v>
      </c>
      <c r="M6" s="214">
        <v>116</v>
      </c>
      <c r="N6" s="214">
        <v>105</v>
      </c>
      <c r="O6" s="214">
        <v>128</v>
      </c>
    </row>
    <row r="7" spans="1:16" x14ac:dyDescent="0.25">
      <c r="A7" s="229">
        <v>2022</v>
      </c>
      <c r="B7" s="167">
        <v>1531</v>
      </c>
      <c r="C7" s="167">
        <v>2121</v>
      </c>
      <c r="D7" s="94">
        <v>1226</v>
      </c>
      <c r="E7" s="169">
        <v>895</v>
      </c>
      <c r="F7" s="94">
        <v>28</v>
      </c>
      <c r="G7" s="58">
        <v>32</v>
      </c>
      <c r="H7" s="160">
        <v>23.9</v>
      </c>
      <c r="I7" s="94">
        <v>54076</v>
      </c>
      <c r="J7" s="167">
        <v>859</v>
      </c>
      <c r="K7" s="94">
        <v>391</v>
      </c>
      <c r="L7" s="94">
        <v>468</v>
      </c>
      <c r="M7" s="214">
        <v>114</v>
      </c>
      <c r="N7" s="214">
        <v>103</v>
      </c>
      <c r="O7" s="214">
        <v>126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60764</v>
      </c>
      <c r="J8" s="1072">
        <v>795</v>
      </c>
      <c r="K8" s="1073">
        <v>357</v>
      </c>
      <c r="L8" s="1073">
        <v>438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46885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54076</v>
      </c>
      <c r="F14" s="514">
        <f>A5</f>
        <v>2020</v>
      </c>
      <c r="G14" s="310">
        <f>IF(ISBLANK(E5),"",E5)</f>
        <v>857</v>
      </c>
      <c r="H14" s="310">
        <f>IF(ISBLANK(D5),"",D5)</f>
        <v>1220</v>
      </c>
      <c r="K14" s="514">
        <f>A6</f>
        <v>2021</v>
      </c>
      <c r="L14" s="310">
        <f>IF(ISBLANK(L6),"",L6)</f>
        <v>526</v>
      </c>
      <c r="M14" s="310">
        <f>IF(ISBLANK(K6),"",K6)</f>
        <v>444</v>
      </c>
    </row>
    <row r="15" spans="1:16" x14ac:dyDescent="0.25">
      <c r="A15" s="481">
        <f>A8</f>
        <v>2023</v>
      </c>
      <c r="B15" s="311">
        <f t="shared" si="0"/>
        <v>60764</v>
      </c>
      <c r="F15" s="486">
        <f t="shared" ref="F15:F16" si="1">A6</f>
        <v>2021</v>
      </c>
      <c r="G15" s="479">
        <f t="shared" ref="G15:G16" si="2">IF(ISBLANK(E6),"",E6)</f>
        <v>857</v>
      </c>
      <c r="H15" s="479">
        <f t="shared" ref="H15:H16" si="3">IF(ISBLANK(D6),"",D6)</f>
        <v>1205</v>
      </c>
      <c r="K15" s="486">
        <f>A7</f>
        <v>2022</v>
      </c>
      <c r="L15" s="479">
        <f t="shared" ref="L15:L16" si="4">IF(ISBLANK(L7),"",L7)</f>
        <v>468</v>
      </c>
      <c r="M15" s="479">
        <f t="shared" ref="M15:M16" si="5">IF(ISBLANK(K7),"",K7)</f>
        <v>391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895</v>
      </c>
      <c r="H16" s="311">
        <f t="shared" si="3"/>
        <v>1226</v>
      </c>
      <c r="K16" s="481">
        <f>A8</f>
        <v>2023</v>
      </c>
      <c r="L16" s="311">
        <f t="shared" si="4"/>
        <v>438</v>
      </c>
      <c r="M16" s="311">
        <f t="shared" si="5"/>
        <v>357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1573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1505</v>
      </c>
      <c r="C21" s="373"/>
      <c r="D21" s="197"/>
      <c r="F21" s="514">
        <f>A5</f>
        <v>2020</v>
      </c>
      <c r="G21" s="310">
        <f>IF(ISBLANK(E5),"",E5)</f>
        <v>857</v>
      </c>
      <c r="H21" s="310">
        <f>IF(ISBLANK(D5),"",D5)</f>
        <v>1220</v>
      </c>
      <c r="K21" s="514">
        <f>A6</f>
        <v>2021</v>
      </c>
      <c r="L21" s="310">
        <f>IF(ISBLANK(L6),"",L6)</f>
        <v>526</v>
      </c>
      <c r="M21" s="310">
        <f>IF(ISBLANK(K6),"",K6)</f>
        <v>444</v>
      </c>
    </row>
    <row r="22" spans="1:15" x14ac:dyDescent="0.25">
      <c r="A22" s="481">
        <f t="shared" si="6"/>
        <v>2022</v>
      </c>
      <c r="B22" s="311">
        <f t="shared" si="7"/>
        <v>1531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857</v>
      </c>
      <c r="H22" s="479">
        <f t="shared" ref="H22:H23" si="10">IF(ISBLANK(D6),"",D6)</f>
        <v>1205</v>
      </c>
      <c r="K22" s="486">
        <f>A7</f>
        <v>2022</v>
      </c>
      <c r="L22" s="479">
        <f>IF(ISBLANK(L7),"",L7)</f>
        <v>468</v>
      </c>
      <c r="M22" s="479">
        <f>IF(ISBLANK(K7),"",K7)</f>
        <v>391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895</v>
      </c>
      <c r="H23" s="311">
        <f t="shared" si="10"/>
        <v>1226</v>
      </c>
      <c r="K23" s="481">
        <f>A8</f>
        <v>2023</v>
      </c>
      <c r="L23" s="311">
        <f>IF(ISBLANK(L8),"",L8)</f>
        <v>438</v>
      </c>
      <c r="M23" s="311">
        <f>IF(ISBLANK(K8),"",K8)</f>
        <v>357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1573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1505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1531</v>
      </c>
      <c r="C28" s="373"/>
      <c r="D28" s="197"/>
      <c r="F28" s="514">
        <f>A5</f>
        <v>2020</v>
      </c>
      <c r="G28" s="310">
        <f>IF(ISBLANK(H5),"",H5)</f>
        <v>20.2</v>
      </c>
      <c r="H28" s="310">
        <f>IF(ISBLANK(G5),"",G5)</f>
        <v>28</v>
      </c>
      <c r="K28" s="514">
        <f>A5</f>
        <v>2020</v>
      </c>
      <c r="L28" s="310">
        <f>IF(ISBLANK(O5),"",O5)</f>
        <v>107</v>
      </c>
      <c r="M28" s="310">
        <f>IF(ISBLANK(N5),"",N5)</f>
        <v>98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20.6</v>
      </c>
      <c r="H29" s="479">
        <f t="shared" ref="H29:H30" si="15">IF(ISBLANK(G6),"",G6)</f>
        <v>28.1</v>
      </c>
      <c r="K29" s="486">
        <f t="shared" ref="K29:K30" si="16">A6</f>
        <v>2021</v>
      </c>
      <c r="L29" s="479">
        <f t="shared" ref="L29:L30" si="17">IF(ISBLANK(O6),"",O6)</f>
        <v>128</v>
      </c>
      <c r="M29" s="479">
        <f t="shared" ref="M29:M30" si="18">IF(ISBLANK(N6),"",N6)</f>
        <v>105</v>
      </c>
    </row>
    <row r="30" spans="1:15" x14ac:dyDescent="0.25">
      <c r="F30" s="481">
        <f t="shared" si="13"/>
        <v>2022</v>
      </c>
      <c r="G30" s="311">
        <f t="shared" si="14"/>
        <v>23.9</v>
      </c>
      <c r="H30" s="311">
        <f t="shared" si="15"/>
        <v>32</v>
      </c>
      <c r="K30" s="481">
        <f t="shared" si="16"/>
        <v>2022</v>
      </c>
      <c r="L30" s="311">
        <f t="shared" si="17"/>
        <v>126</v>
      </c>
      <c r="M30" s="311">
        <f t="shared" si="18"/>
        <v>103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20.2</v>
      </c>
      <c r="H35" s="310">
        <f>IF(ISBLANK(G5),"",G5)</f>
        <v>28</v>
      </c>
      <c r="K35" s="514">
        <f>A5</f>
        <v>2020</v>
      </c>
      <c r="L35" s="310">
        <f>IF(ISBLANK(O5),"",O5)</f>
        <v>107</v>
      </c>
      <c r="M35" s="310">
        <f>IF(ISBLANK(N5),"",N5)</f>
        <v>98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20.6</v>
      </c>
      <c r="H36" s="479">
        <f t="shared" ref="H36:H37" si="21">IF(ISBLANK(G6),"",G6)</f>
        <v>28.1</v>
      </c>
      <c r="K36" s="486">
        <f t="shared" ref="K36:K37" si="22">A6</f>
        <v>2021</v>
      </c>
      <c r="L36" s="479">
        <f t="shared" ref="L36:L37" si="23">IF(ISBLANK(O6),"",O6)</f>
        <v>128</v>
      </c>
      <c r="M36" s="479">
        <f t="shared" ref="M36:M37" si="24">IF(ISBLANK(N6),"",N6)</f>
        <v>105</v>
      </c>
    </row>
    <row r="37" spans="6:15" x14ac:dyDescent="0.25">
      <c r="F37" s="481">
        <f t="shared" si="19"/>
        <v>2022</v>
      </c>
      <c r="G37" s="311">
        <f t="shared" si="20"/>
        <v>23.9</v>
      </c>
      <c r="H37" s="311">
        <f t="shared" si="21"/>
        <v>32</v>
      </c>
      <c r="K37" s="481">
        <f t="shared" si="22"/>
        <v>2022</v>
      </c>
      <c r="L37" s="311">
        <f t="shared" si="23"/>
        <v>126</v>
      </c>
      <c r="M37" s="311">
        <f t="shared" si="24"/>
        <v>103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20.3</v>
      </c>
      <c r="C6" s="35">
        <v>20</v>
      </c>
      <c r="D6" s="63">
        <v>20.5</v>
      </c>
      <c r="E6" s="35">
        <v>55.2</v>
      </c>
      <c r="F6" s="35">
        <v>51.6</v>
      </c>
      <c r="G6" s="35">
        <v>58.2</v>
      </c>
      <c r="H6" s="292">
        <v>24.5</v>
      </c>
      <c r="I6" s="35">
        <v>28.4</v>
      </c>
      <c r="J6" s="63">
        <v>21.3</v>
      </c>
      <c r="M6" s="127" t="s">
        <v>16</v>
      </c>
      <c r="N6" s="935">
        <f>IF(ISBLANK(B8),"",B8)</f>
        <v>18.5</v>
      </c>
      <c r="O6" s="935">
        <f>IF(ISBLANK(E8),"",E8)</f>
        <v>53</v>
      </c>
      <c r="P6" s="128">
        <f>IF(ISBLANK(H8),"",H8)</f>
        <v>28.6</v>
      </c>
    </row>
    <row r="7" spans="1:19" x14ac:dyDescent="0.25">
      <c r="A7" s="286">
        <v>2022</v>
      </c>
      <c r="B7" s="167">
        <v>18.600000000000001</v>
      </c>
      <c r="C7" s="94">
        <v>16.100000000000001</v>
      </c>
      <c r="D7" s="169">
        <v>20.7</v>
      </c>
      <c r="E7" s="94">
        <v>54.7</v>
      </c>
      <c r="F7" s="94">
        <v>53.5</v>
      </c>
      <c r="G7" s="94">
        <v>55.8</v>
      </c>
      <c r="H7" s="167">
        <v>26.7</v>
      </c>
      <c r="I7" s="94">
        <v>30.4</v>
      </c>
      <c r="J7" s="169">
        <v>23.5</v>
      </c>
    </row>
    <row r="8" spans="1:19" x14ac:dyDescent="0.25">
      <c r="A8" s="218">
        <v>2023</v>
      </c>
      <c r="B8" s="167">
        <v>18.5</v>
      </c>
      <c r="C8" s="94">
        <v>17.100000000000001</v>
      </c>
      <c r="D8" s="169">
        <v>19.600000000000001</v>
      </c>
      <c r="E8" s="94">
        <v>53</v>
      </c>
      <c r="F8" s="94">
        <v>49.3</v>
      </c>
      <c r="G8" s="94">
        <v>55.9</v>
      </c>
      <c r="H8" s="167">
        <v>28.6</v>
      </c>
      <c r="I8" s="94">
        <v>33.6</v>
      </c>
      <c r="J8" s="169">
        <v>24.4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19.600000000000001</v>
      </c>
      <c r="O12" s="936">
        <f>IF(ISBLANK(G8),"",G8)</f>
        <v>55.9</v>
      </c>
      <c r="P12" s="938">
        <f>IF(ISBLANK(J8),"",J8)</f>
        <v>24.4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17.100000000000001</v>
      </c>
      <c r="O13" s="937">
        <f>IF(ISBLANK(F8),"",F8)</f>
        <v>49.3</v>
      </c>
      <c r="P13" s="939">
        <f>IF(ISBLANK(I8),"",I8)</f>
        <v>33.6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18.5</v>
      </c>
      <c r="O20" s="935">
        <f>IF(ISBLANK(E8),"",E8)</f>
        <v>53</v>
      </c>
      <c r="P20" s="940">
        <f>IF(ISBLANK(H8),"",H8)</f>
        <v>28.6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19.600000000000001</v>
      </c>
      <c r="O24" s="936">
        <f>IF(ISBLANK(G8),"",G8)</f>
        <v>55.9</v>
      </c>
      <c r="P24" s="938">
        <f>IF(ISBLANK(J8),"",J8)</f>
        <v>24.4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17.100000000000001</v>
      </c>
      <c r="O25" s="937">
        <f>IF(ISBLANK(F8),"",F8)</f>
        <v>49.3</v>
      </c>
      <c r="P25" s="939">
        <f>IF(ISBLANK(I8),"",I8)</f>
        <v>33.6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141466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18670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116993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15441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258696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34142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/>
      <c r="C10" s="690"/>
      <c r="D10" s="912" t="s">
        <v>1361</v>
      </c>
      <c r="E10" s="900" t="s">
        <v>5</v>
      </c>
    </row>
    <row r="11" spans="1:5" x14ac:dyDescent="0.25">
      <c r="A11" s="66" t="s">
        <v>563</v>
      </c>
      <c r="B11" s="690"/>
      <c r="C11" s="690"/>
      <c r="D11" s="912" t="s">
        <v>1361</v>
      </c>
      <c r="E11" s="900" t="s">
        <v>5</v>
      </c>
    </row>
    <row r="12" spans="1:5" x14ac:dyDescent="0.25">
      <c r="A12" s="66" t="s">
        <v>564</v>
      </c>
      <c r="B12" s="690"/>
      <c r="C12" s="690"/>
      <c r="D12" s="912" t="s">
        <v>1361</v>
      </c>
      <c r="E12" s="900" t="s">
        <v>5</v>
      </c>
    </row>
    <row r="13" spans="1:5" x14ac:dyDescent="0.25">
      <c r="A13" s="66" t="s">
        <v>166</v>
      </c>
      <c r="B13" s="690"/>
      <c r="C13" s="690"/>
      <c r="D13" s="912" t="s">
        <v>1361</v>
      </c>
      <c r="E13" s="900" t="s">
        <v>5</v>
      </c>
    </row>
    <row r="14" spans="1:5" x14ac:dyDescent="0.25">
      <c r="A14" s="726" t="s">
        <v>565</v>
      </c>
      <c r="B14" s="1028"/>
      <c r="C14" s="1028"/>
      <c r="D14" s="932" t="s">
        <v>1361</v>
      </c>
      <c r="E14" s="900" t="s">
        <v>5</v>
      </c>
    </row>
    <row r="15" spans="1:5" x14ac:dyDescent="0.25">
      <c r="A15" s="66" t="s">
        <v>566</v>
      </c>
      <c r="B15" s="1028"/>
      <c r="C15" s="1028"/>
      <c r="D15" s="932" t="s">
        <v>1361</v>
      </c>
      <c r="E15" s="900" t="s">
        <v>5</v>
      </c>
    </row>
    <row r="16" spans="1:5" x14ac:dyDescent="0.25">
      <c r="A16" s="727" t="s">
        <v>167</v>
      </c>
      <c r="B16" s="691"/>
      <c r="C16" s="691"/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0</v>
      </c>
      <c r="E20" s="600">
        <v>0</v>
      </c>
      <c r="F20" s="600">
        <v>0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55.6</v>
      </c>
      <c r="E21" s="751">
        <v>48.3</v>
      </c>
      <c r="F21" s="751">
        <v>54.8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0</v>
      </c>
      <c r="E22" s="752">
        <v>0</v>
      </c>
      <c r="F22" s="752">
        <v>0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54.8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45.2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54.8</v>
      </c>
    </row>
    <row r="32" spans="1:11" x14ac:dyDescent="0.25">
      <c r="A32" s="698" t="s">
        <v>1431</v>
      </c>
      <c r="B32" s="734">
        <f>F22</f>
        <v>0</v>
      </c>
    </row>
    <row r="33" spans="1:2" x14ac:dyDescent="0.25">
      <c r="A33" s="699" t="s">
        <v>1432</v>
      </c>
      <c r="B33" s="732">
        <f>100-(B30+B31+B32)</f>
        <v>45.2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/>
      <c r="C4" s="71"/>
      <c r="D4" s="71"/>
      <c r="G4" s="217">
        <f>A4</f>
        <v>2021</v>
      </c>
      <c r="H4" s="289" t="str">
        <f>IF(ISBLANK(C4),"",C4)</f>
        <v/>
      </c>
      <c r="I4" s="289" t="str">
        <f>IF(ISBLANK(D4),"",D4)</f>
        <v/>
      </c>
    </row>
    <row r="5" spans="1:9" x14ac:dyDescent="0.25">
      <c r="A5" s="286">
        <v>2022</v>
      </c>
      <c r="B5" s="214"/>
      <c r="C5" s="214"/>
      <c r="D5" s="214"/>
      <c r="G5" s="286">
        <f t="shared" ref="G5:G6" si="0">A5</f>
        <v>2022</v>
      </c>
      <c r="H5" s="290" t="str">
        <f t="shared" ref="H5:H6" si="1">IF(ISBLANK(C5),"",C5)</f>
        <v/>
      </c>
      <c r="I5" s="290" t="str">
        <f t="shared" ref="I5:I6" si="2">IF(ISBLANK(D5),"",D5)</f>
        <v/>
      </c>
    </row>
    <row r="6" spans="1:9" x14ac:dyDescent="0.25">
      <c r="A6" s="218">
        <v>2023</v>
      </c>
      <c r="B6" s="168"/>
      <c r="C6" s="168"/>
      <c r="D6" s="168"/>
      <c r="G6" s="219">
        <f t="shared" si="0"/>
        <v>2023</v>
      </c>
      <c r="H6" s="291" t="str">
        <f t="shared" si="1"/>
        <v/>
      </c>
      <c r="I6" s="291" t="str">
        <f t="shared" si="2"/>
        <v/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 t="str">
        <f>IF(ISBLANK(C4),"",C4)</f>
        <v/>
      </c>
      <c r="I12" s="289" t="str">
        <f>IF(ISBLANK(D4),"",D4)</f>
        <v/>
      </c>
    </row>
    <row r="13" spans="1:9" x14ac:dyDescent="0.25">
      <c r="G13" s="286">
        <f t="shared" ref="G13:G14" si="3">A5</f>
        <v>2022</v>
      </c>
      <c r="H13" s="290" t="str">
        <f t="shared" ref="H13:I13" si="4">IF(ISBLANK(C5),"",C5)</f>
        <v/>
      </c>
      <c r="I13" s="290" t="str">
        <f t="shared" si="4"/>
        <v/>
      </c>
    </row>
    <row r="14" spans="1:9" x14ac:dyDescent="0.25">
      <c r="G14" s="219">
        <f t="shared" si="3"/>
        <v>2023</v>
      </c>
      <c r="H14" s="291" t="str">
        <f t="shared" ref="H14:I14" si="5">IF(ISBLANK(C6),"",C6)</f>
        <v/>
      </c>
      <c r="I14" s="291" t="str">
        <f t="shared" si="5"/>
        <v/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/>
      <c r="C23" s="71"/>
      <c r="D23" s="71"/>
      <c r="G23" s="217">
        <f>A23</f>
        <v>2021</v>
      </c>
      <c r="H23" s="289" t="str">
        <f>IF(ISBLANK(C23),"",C23)</f>
        <v/>
      </c>
      <c r="I23" s="289" t="str">
        <f>IF(ISBLANK(D23),"",D23)</f>
        <v/>
      </c>
    </row>
    <row r="24" spans="1:13" x14ac:dyDescent="0.25">
      <c r="A24" s="286">
        <v>2022</v>
      </c>
      <c r="B24" s="214"/>
      <c r="C24" s="214"/>
      <c r="D24" s="214"/>
      <c r="G24" s="286">
        <f t="shared" ref="G24:G25" si="6">A24</f>
        <v>2022</v>
      </c>
      <c r="H24" s="290" t="str">
        <f t="shared" ref="H24:H25" si="7">IF(ISBLANK(C24),"",C24)</f>
        <v/>
      </c>
      <c r="I24" s="290" t="str">
        <f t="shared" ref="I24:I25" si="8">IF(ISBLANK(D24),"",D24)</f>
        <v/>
      </c>
    </row>
    <row r="25" spans="1:13" x14ac:dyDescent="0.25">
      <c r="A25" s="218">
        <v>2023</v>
      </c>
      <c r="B25" s="168"/>
      <c r="C25" s="168"/>
      <c r="D25" s="168"/>
      <c r="G25" s="219">
        <f t="shared" si="6"/>
        <v>2023</v>
      </c>
      <c r="H25" s="291" t="str">
        <f t="shared" si="7"/>
        <v/>
      </c>
      <c r="I25" s="291" t="str">
        <f t="shared" si="8"/>
        <v/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 t="str">
        <f>IF(ISBLANK(C23),"",C23)</f>
        <v/>
      </c>
      <c r="I31" s="289" t="str">
        <f>IF(ISBLANK(D23),"",D23)</f>
        <v/>
      </c>
    </row>
    <row r="32" spans="1:13" x14ac:dyDescent="0.25">
      <c r="G32" s="286">
        <f t="shared" ref="G32:G33" si="9">A24</f>
        <v>2022</v>
      </c>
      <c r="H32" s="290" t="str">
        <f t="shared" ref="H32:I32" si="10">IF(ISBLANK(C24),"",C24)</f>
        <v/>
      </c>
      <c r="I32" s="290" t="str">
        <f t="shared" si="10"/>
        <v/>
      </c>
    </row>
    <row r="33" spans="7:9" x14ac:dyDescent="0.25">
      <c r="G33" s="219">
        <f t="shared" si="9"/>
        <v>2023</v>
      </c>
      <c r="H33" s="291" t="str">
        <f t="shared" ref="H33:I33" si="11">IF(ISBLANK(C25),"",C25)</f>
        <v/>
      </c>
      <c r="I33" s="291" t="str">
        <f t="shared" si="11"/>
        <v/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>
        <v>0</v>
      </c>
      <c r="D4" s="110">
        <v>131408</v>
      </c>
      <c r="E4" s="70">
        <v>15266</v>
      </c>
      <c r="F4" s="1076">
        <v>0</v>
      </c>
      <c r="G4" s="70">
        <v>0</v>
      </c>
      <c r="H4" s="1078">
        <v>236267</v>
      </c>
      <c r="I4" s="1077">
        <v>27447</v>
      </c>
    </row>
    <row r="5" spans="1:9" x14ac:dyDescent="0.25">
      <c r="A5" s="587">
        <v>2021</v>
      </c>
      <c r="B5" s="1079">
        <v>0</v>
      </c>
      <c r="C5" s="1080">
        <v>0</v>
      </c>
      <c r="D5" s="160">
        <v>135861</v>
      </c>
      <c r="E5" s="212">
        <v>16097</v>
      </c>
      <c r="F5" s="1079">
        <v>0</v>
      </c>
      <c r="G5" s="212">
        <v>0</v>
      </c>
      <c r="H5" s="1081">
        <v>281375</v>
      </c>
      <c r="I5" s="1080">
        <v>33338</v>
      </c>
    </row>
    <row r="6" spans="1:9" x14ac:dyDescent="0.25">
      <c r="A6" s="588">
        <v>2022</v>
      </c>
      <c r="B6" s="1082">
        <v>0</v>
      </c>
      <c r="C6" s="1083">
        <v>0</v>
      </c>
      <c r="D6" s="169">
        <v>141703</v>
      </c>
      <c r="E6" s="167">
        <v>18702</v>
      </c>
      <c r="F6" s="1082">
        <v>0</v>
      </c>
      <c r="G6" s="167">
        <v>0</v>
      </c>
      <c r="H6" s="1084">
        <v>258696</v>
      </c>
      <c r="I6" s="1083">
        <v>34142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/>
      <c r="C4" s="1076"/>
      <c r="D4" s="1077"/>
      <c r="E4" s="1076"/>
      <c r="F4" s="1077"/>
    </row>
    <row r="5" spans="1:6" x14ac:dyDescent="0.25">
      <c r="A5" s="480">
        <v>2021</v>
      </c>
      <c r="B5" s="1081"/>
      <c r="C5" s="1079">
        <v>255038</v>
      </c>
      <c r="D5" s="1080">
        <v>30218</v>
      </c>
      <c r="E5" s="1079">
        <v>145515</v>
      </c>
      <c r="F5" s="1080">
        <v>17241</v>
      </c>
    </row>
    <row r="6" spans="1:6" ht="15.75" thickBot="1" x14ac:dyDescent="0.3">
      <c r="A6" s="960">
        <v>2022</v>
      </c>
      <c r="B6" s="1085"/>
      <c r="C6" s="1086">
        <v>141466</v>
      </c>
      <c r="D6" s="1087">
        <v>18670</v>
      </c>
      <c r="E6" s="1086">
        <v>116993</v>
      </c>
      <c r="F6" s="1087">
        <v>15441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55" t="str">
        <f>'DEM1'!B2</f>
        <v>Врањска Бања</v>
      </c>
      <c r="B15" s="1155"/>
      <c r="C15" s="1155"/>
      <c r="D15" s="1155"/>
      <c r="E15" s="1155"/>
      <c r="F15" s="1155"/>
      <c r="G15" s="1155"/>
      <c r="H15" s="1155"/>
      <c r="I15" s="1155"/>
      <c r="J15" s="1155"/>
      <c r="K15" s="1155"/>
      <c r="L15" s="314"/>
    </row>
    <row r="16" spans="1:26" s="18" customFormat="1" ht="59.25" customHeight="1" x14ac:dyDescent="0.25">
      <c r="A16" s="1156"/>
      <c r="B16" s="1156"/>
      <c r="C16" s="1156"/>
      <c r="D16" s="1156"/>
      <c r="E16" s="1156"/>
      <c r="F16" s="1156"/>
      <c r="G16" s="1156"/>
      <c r="H16" s="1156"/>
      <c r="I16" s="1156"/>
      <c r="J16" s="1156"/>
      <c r="K16" s="1156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1" t="s">
        <v>2810</v>
      </c>
      <c r="B33" s="1141"/>
      <c r="C33" s="1141"/>
      <c r="D33" s="1141"/>
      <c r="E33" s="1141"/>
      <c r="F33" s="1141"/>
      <c r="G33" s="1141"/>
      <c r="H33" s="1141"/>
      <c r="I33" s="1141"/>
      <c r="J33" s="1141"/>
      <c r="K33" s="1141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258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21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7577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29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7.1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19.7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-12.5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72.62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44.7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167.7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2.69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 t="str">
        <f>IF(ISBLANK('DEM7'!B4),"-",'DEM7'!B4)</f>
        <v>-</v>
      </c>
      <c r="C51" s="349" t="str">
        <f>IF(LEN('DEM7'!B8)&gt;0,"(" &amp; 'DEM7'!B8 &amp; ")", "-")</f>
        <v>-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57">
        <f>'DEM2'!A7</f>
        <v>2021</v>
      </c>
      <c r="C60" s="1157"/>
      <c r="D60" s="389"/>
      <c r="E60" s="1157">
        <f>'DEM2'!A8</f>
        <v>2022</v>
      </c>
      <c r="F60" s="1157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57"/>
      <c r="C61" s="1157"/>
      <c r="D61" s="390"/>
      <c r="E61" s="1157"/>
      <c r="F61" s="1157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216</v>
      </c>
      <c r="C63" s="548">
        <f>IF(ISBLANK('DEM2'!C7),"-",'DEM2'!C7)</f>
        <v>251</v>
      </c>
      <c r="D63" s="548"/>
      <c r="E63" s="548">
        <f>IF(ISBLANK('DEM2'!D8),"-",'DEM2'!D8)</f>
        <v>213</v>
      </c>
      <c r="F63" s="548">
        <f>IF(ISBLANK('DEM2'!C8),"-",'DEM2'!C8)</f>
        <v>211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274</v>
      </c>
      <c r="C64" s="317">
        <f>IF(ISBLANK('DEM2'!F7),"-",'DEM2'!F7)</f>
        <v>278</v>
      </c>
      <c r="D64" s="789"/>
      <c r="E64" s="317">
        <f>IF(ISBLANK('DEM2'!G8),"-",'DEM2'!G8)</f>
        <v>272</v>
      </c>
      <c r="F64" s="317">
        <f>IF(ISBLANK('DEM2'!F8),"-",'DEM2'!F8)</f>
        <v>252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190</v>
      </c>
      <c r="C65" s="345">
        <f>IF(ISBLANK('DEM2'!I7),"-",'DEM2'!I7)</f>
        <v>203</v>
      </c>
      <c r="D65" s="393"/>
      <c r="E65" s="345">
        <f>IF(ISBLANK('DEM2'!J8),"-",'DEM2'!J8)</f>
        <v>168</v>
      </c>
      <c r="F65" s="345">
        <f>IF(ISBLANK('DEM2'!I8),"-",'DEM2'!I8)</f>
        <v>175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637</v>
      </c>
      <c r="C66" s="317">
        <f>IF(ISBLANK('DEM2'!L7),"-",'DEM2'!L7)</f>
        <v>679</v>
      </c>
      <c r="D66" s="395"/>
      <c r="E66" s="317">
        <f>IF(ISBLANK('DEM2'!M8),"-",'DEM2'!M8)</f>
        <v>613</v>
      </c>
      <c r="F66" s="317">
        <f>IF(ISBLANK('DEM2'!L8),"-",'DEM2'!L8)</f>
        <v>591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756</v>
      </c>
      <c r="C67" s="317">
        <f>IF(ISBLANK('DEM2'!O7),"-",'DEM2'!O7)</f>
        <v>772</v>
      </c>
      <c r="D67" s="395"/>
      <c r="E67" s="317">
        <f>IF(ISBLANK('DEM2'!P8),"-",'DEM2'!P8)</f>
        <v>594</v>
      </c>
      <c r="F67" s="317">
        <f>IF(ISBLANK('DEM2'!O8),"-",'DEM2'!O8)</f>
        <v>631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2669</v>
      </c>
      <c r="C68" s="414">
        <f>IF(ISBLANK('DEM2'!R7),"-",'DEM2'!R7)</f>
        <v>2952</v>
      </c>
      <c r="D68" s="420"/>
      <c r="E68" s="414">
        <f>IF(ISBLANK('DEM2'!S8),"-",'DEM2'!S8)</f>
        <v>2365</v>
      </c>
      <c r="F68" s="414">
        <f>IF(ISBLANK('DEM2'!R8),"-",'DEM2'!R8)</f>
        <v>2617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4154</v>
      </c>
      <c r="C69" s="463">
        <f>IF(ISBLANK('DEM2'!U7),"-",'DEM2'!U7)</f>
        <v>4286</v>
      </c>
      <c r="D69" s="799"/>
      <c r="E69" s="463">
        <f>IF(ISBLANK('DEM2'!V8),"-",'DEM2'!V8)</f>
        <v>3743</v>
      </c>
      <c r="F69" s="463">
        <f>IF(ISBLANK('DEM2'!U8),"-",'DEM2'!U8)</f>
        <v>3834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62" t="s">
        <v>1555</v>
      </c>
      <c r="B70" s="1162"/>
      <c r="C70" s="1162"/>
      <c r="D70" s="1162"/>
      <c r="E70" s="1162"/>
      <c r="F70" s="1162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12.8</v>
      </c>
      <c r="G115" s="800">
        <f>IF(ISBLANK('DEM2'!E23),"-",'DEM2'!E23)</f>
        <v>12.7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19.600000000000001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18.5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8" t="s">
        <v>2626</v>
      </c>
      <c r="G119" s="1149"/>
      <c r="H119" s="1149"/>
      <c r="I119" s="1149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1531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2121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28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60764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795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114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1" t="s">
        <v>1440</v>
      </c>
      <c r="B234" s="1151"/>
      <c r="C234" s="805">
        <f>IF(ISBLANK(SIROMASTVO1!B6),"-",SIROMASTVO1!B6)</f>
        <v>49.3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5" t="s">
        <v>1037</v>
      </c>
      <c r="B235" s="1165"/>
      <c r="C235" s="543">
        <f>IF(ISBLANK(SIROMASTVO1!B7),"-",SIROMASTVO1!B7)</f>
        <v>151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7" t="s">
        <v>1402</v>
      </c>
      <c r="B236" s="1147"/>
      <c r="C236" s="543">
        <f>IF(ISBLANK(SIROMASTVO1!B4),"-",SIROMASTVO1!B4)</f>
        <v>36.299999999999997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6" t="s">
        <v>1441</v>
      </c>
      <c r="B237" s="1106"/>
      <c r="C237" s="806">
        <f>IF(ISBLANK(SIROMASTVO1!B5),"-",SIROMASTVO1!B5)</f>
        <v>18.899999999999999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7" t="s">
        <v>2697</v>
      </c>
      <c r="B242" s="1107"/>
      <c r="C242" s="1107"/>
      <c r="D242" s="1107"/>
      <c r="E242" s="1107"/>
      <c r="F242" s="1107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5" t="s">
        <v>584</v>
      </c>
      <c r="B243" s="1135"/>
      <c r="C243" s="1135"/>
      <c r="D243" s="1135"/>
      <c r="E243" s="1142">
        <f>IF(ISBLANK('EKO4'!B8),"-",'EKO4'!B8)</f>
        <v>258696</v>
      </c>
      <c r="F243" s="1142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7" t="s">
        <v>585</v>
      </c>
      <c r="B244" s="1137"/>
      <c r="C244" s="1137"/>
      <c r="D244" s="1137"/>
      <c r="E244" s="1144">
        <f>IF(ISBLANK('EKO4'!B9),"-",'EKO4'!B9)</f>
        <v>34142</v>
      </c>
      <c r="F244" s="114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2" t="s">
        <v>1442</v>
      </c>
      <c r="B245" s="1112"/>
      <c r="C245" s="1112"/>
      <c r="D245" s="1112"/>
      <c r="E245" s="1145">
        <f>IF(ISBLANK('EKO6'!D6),"-",'EKO6'!D6)</f>
        <v>141703</v>
      </c>
      <c r="F245" s="114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3" t="s">
        <v>974</v>
      </c>
      <c r="B246" s="1113"/>
      <c r="C246" s="1113"/>
      <c r="D246" s="1113"/>
      <c r="E246" s="1116">
        <f>IF(ISBLANK(OBRAZ9!B5),"-",OBRAZ9!B5)</f>
        <v>141703</v>
      </c>
      <c r="F246" s="111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4" t="s">
        <v>1443</v>
      </c>
      <c r="B247" s="1114"/>
      <c r="C247" s="1114"/>
      <c r="D247" s="1114"/>
      <c r="E247" s="1117">
        <f>IF(ISBLANK('EKO6'!E6),"-",'EKO6'!E6)</f>
        <v>18702</v>
      </c>
      <c r="F247" s="1117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5" t="s">
        <v>1444</v>
      </c>
      <c r="B248" s="1115"/>
      <c r="C248" s="1115"/>
      <c r="D248" s="1115"/>
      <c r="E248" s="1118">
        <f>IF(ISBLANK('EKO6'!B6),"-",'EKO6'!B6)</f>
        <v>0</v>
      </c>
      <c r="F248" s="1118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4" t="s">
        <v>1445</v>
      </c>
      <c r="B249" s="1114"/>
      <c r="C249" s="1114"/>
      <c r="D249" s="1114"/>
      <c r="E249" s="1117">
        <f>IF(ISBLANK('EKO6'!C6),"-",'EKO6'!C6)</f>
        <v>0</v>
      </c>
      <c r="F249" s="1117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2" t="s">
        <v>1446</v>
      </c>
      <c r="B250" s="1112"/>
      <c r="C250" s="1112"/>
      <c r="D250" s="1112"/>
      <c r="E250" s="1118">
        <f>IF(ISBLANK('EKO6'!F6),"-",'EKO6'!F6)</f>
        <v>0</v>
      </c>
      <c r="F250" s="1118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3" t="s">
        <v>1447</v>
      </c>
      <c r="B251" s="1143"/>
      <c r="C251" s="1143"/>
      <c r="D251" s="1143"/>
      <c r="E251" s="1119">
        <f>IF(ISBLANK('EKO6'!G6),"-",'EKO6'!G6)</f>
        <v>0</v>
      </c>
      <c r="F251" s="1119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3" t="s">
        <v>2698</v>
      </c>
      <c r="B255" s="1163"/>
      <c r="C255" s="1163"/>
      <c r="D255" s="1163"/>
      <c r="E255" s="1163"/>
      <c r="F255" s="1163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5" t="s">
        <v>580</v>
      </c>
      <c r="B256" s="1135"/>
      <c r="C256" s="1135"/>
      <c r="D256" s="1135"/>
      <c r="E256" s="1142">
        <f>IF(ISBLANK('EKO4'!B4),"-",'EKO4'!B4)</f>
        <v>141466</v>
      </c>
      <c r="F256" s="1142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7" t="s">
        <v>581</v>
      </c>
      <c r="B257" s="1137"/>
      <c r="C257" s="1137"/>
      <c r="D257" s="1137"/>
      <c r="E257" s="1144">
        <f>IF(ISBLANK('EKO4'!B5),"-",'EKO4'!B5)</f>
        <v>18670</v>
      </c>
      <c r="F257" s="114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2" t="s">
        <v>582</v>
      </c>
      <c r="B258" s="1132"/>
      <c r="C258" s="1132"/>
      <c r="D258" s="1132"/>
      <c r="E258" s="1145">
        <f>IF(ISBLANK('EKO4'!B6),"-",'EKO4'!B6)</f>
        <v>116993</v>
      </c>
      <c r="F258" s="114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0" t="s">
        <v>583</v>
      </c>
      <c r="B259" s="1140"/>
      <c r="C259" s="1140"/>
      <c r="D259" s="1140"/>
      <c r="E259" s="1119">
        <f>IF(ISBLANK('EKO4'!B7),"-",'EKO4'!B7)</f>
        <v>15441</v>
      </c>
      <c r="F259" s="1119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8" t="s">
        <v>1567</v>
      </c>
      <c r="B262" s="1108"/>
      <c r="C262" s="1108"/>
      <c r="D262" s="1108"/>
      <c r="E262" s="1108"/>
      <c r="F262" s="110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42" t="str">
        <f>IF(ISBLANK('EKO4'!B10),"-",'EKO4'!B10)</f>
        <v>-</v>
      </c>
      <c r="D263" s="1142"/>
      <c r="E263" s="1142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16" t="str">
        <f>IF(ISBLANK('EKO4'!B13),"-",'EKO4'!B13)</f>
        <v>-</v>
      </c>
      <c r="D264" s="1116"/>
      <c r="E264" s="1116"/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0" t="s">
        <v>1564</v>
      </c>
      <c r="B265" s="1140"/>
      <c r="C265" s="1119" t="str">
        <f>IF(ISBLANK('EKO4'!B16),"-",'EKO4'!B16)</f>
        <v>-</v>
      </c>
      <c r="D265" s="1119"/>
      <c r="E265" s="1119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1365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1503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428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3973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7" t="s">
        <v>771</v>
      </c>
      <c r="B298" s="1127"/>
      <c r="C298" s="1127"/>
      <c r="D298" s="1127"/>
      <c r="E298" s="1127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09" t="s">
        <v>127</v>
      </c>
      <c r="E299" s="110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1337</v>
      </c>
      <c r="C300" s="808">
        <f>IF(ISBLANK(POLJ3!C4),"-",POLJ3!C4)</f>
        <v>210</v>
      </c>
      <c r="D300" s="1128">
        <f>IF(ISBLANK(POLJ3!D4),"-",POLJ3!D4)</f>
        <v>1127</v>
      </c>
      <c r="E300" s="1128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1698</v>
      </c>
      <c r="C301" s="789">
        <f>IF(ISBLANK(POLJ3!C5),"-",POLJ3!C5)</f>
        <v>1122</v>
      </c>
      <c r="D301" s="1129">
        <f>IF(ISBLANK(POLJ3!D5),"-",POLJ3!D5)</f>
        <v>576</v>
      </c>
      <c r="E301" s="1129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0</v>
      </c>
      <c r="C302" s="790">
        <f>IF(ISBLANK(POLJ3!C6),"-",POLJ3!C6)</f>
        <v>0</v>
      </c>
      <c r="D302" s="1130">
        <f>IF(ISBLANK(POLJ3!D6),"-",POLJ3!D6)</f>
        <v>0</v>
      </c>
      <c r="E302" s="1130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103</v>
      </c>
      <c r="C303" s="791">
        <f>IF(ISBLANK(POLJ3!C7),"-",POLJ3!C7)</f>
        <v>12</v>
      </c>
      <c r="D303" s="1110">
        <f>IF(ISBLANK(POLJ3!D7),"-",POLJ3!D7)</f>
        <v>91</v>
      </c>
      <c r="E303" s="1110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1365</v>
      </c>
      <c r="C304" s="807">
        <f>IF(ISBLANK(POLJ3!C8),"-",POLJ3!C8)</f>
        <v>202</v>
      </c>
      <c r="D304" s="1158">
        <f>IF(ISBLANK(POLJ3!D8),"-",POLJ3!D8)</f>
        <v>1163</v>
      </c>
      <c r="E304" s="115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59">
        <f>IF(ISBLANK(POLJ2!B3),"-",POLJ2!B3)</f>
        <v>29.57</v>
      </c>
      <c r="C310" s="1159"/>
      <c r="D310" s="3"/>
      <c r="E310" s="5"/>
      <c r="F310" s="5"/>
      <c r="G310" s="815" t="s">
        <v>765</v>
      </c>
      <c r="H310" s="816">
        <f>IF(ISBLANK(POLJ2!H3),"-",POLJ2!H3)</f>
        <v>1412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60">
        <f>IF(ISBLANK(POLJ2!B4),"-",POLJ2!B4)</f>
        <v>943.56</v>
      </c>
      <c r="C311" s="1160"/>
      <c r="D311" s="3"/>
      <c r="E311" s="5"/>
      <c r="F311" s="5"/>
      <c r="G311" s="810" t="s">
        <v>766</v>
      </c>
      <c r="H311" s="248">
        <f>IF(ISBLANK(POLJ2!H4),"-",POLJ2!H4)</f>
        <v>2524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60">
        <f>IF(ISBLANK(POLJ2!B5),"-",POLJ2!B5)</f>
        <v>180.35</v>
      </c>
      <c r="C312" s="1160"/>
      <c r="D312" s="3"/>
      <c r="E312" s="5"/>
      <c r="F312" s="5"/>
      <c r="G312" s="810" t="s">
        <v>767</v>
      </c>
      <c r="H312" s="248">
        <f>IF(ISBLANK(POLJ2!H5),"-",POLJ2!H5)</f>
        <v>609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60">
        <f>IF(ISBLANK(POLJ2!B6),"-",POLJ2!B6)</f>
        <v>6.92</v>
      </c>
      <c r="C313" s="1160"/>
      <c r="D313" s="3"/>
      <c r="E313" s="5"/>
      <c r="F313" s="5"/>
      <c r="G313" s="812" t="s">
        <v>768</v>
      </c>
      <c r="H313" s="249">
        <f>IF(ISBLANK(POLJ2!H6),"-",POLJ2!H6)</f>
        <v>129336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60">
        <f>IF(ISBLANK(POLJ2!B7),"-",POLJ2!B7)</f>
        <v>1.57</v>
      </c>
      <c r="C314" s="1160"/>
      <c r="D314" s="3"/>
      <c r="E314" s="5"/>
      <c r="F314" s="5"/>
      <c r="G314" s="814" t="s">
        <v>16</v>
      </c>
      <c r="H314" s="817">
        <f>IF(ISBLANK(POLJ2!H7),"-",POLJ2!H7)</f>
        <v>133881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61">
        <f>IF(ISBLANK(POLJ2!B8),"-",POLJ2!B8)</f>
        <v>2185.06</v>
      </c>
      <c r="C315" s="116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6">
        <f>IF(ISBLANK(POLJ2!B9),"-",POLJ2!B9)</f>
        <v>3347.03</v>
      </c>
      <c r="C316" s="112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5" t="s">
        <v>888</v>
      </c>
      <c r="B361" s="1135"/>
      <c r="C361" s="548">
        <f>IF(ISBLANK(OBRAZ1!B4),"-",OBRAZ1!B4)</f>
        <v>0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7" t="s">
        <v>889</v>
      </c>
      <c r="B362" s="1137"/>
      <c r="C362" s="345">
        <f>IF(ISBLANK(OBRAZ1!B5),"-",OBRAZ1!B5)</f>
        <v>4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2" t="s">
        <v>1297</v>
      </c>
      <c r="B363" s="1132"/>
      <c r="C363" s="348">
        <f>IF(ISBLANK(OBRAZ1!B6),"-",OBRAZ1!B6)</f>
        <v>38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7" t="s">
        <v>1418</v>
      </c>
      <c r="B364" s="1137"/>
      <c r="C364" s="409">
        <f>IF(ISBLANK(OBRAZ1!B7),"-",OBRAZ1!B7)</f>
        <v>25.9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156</v>
      </c>
      <c r="I364" s="808">
        <f>IF(ISBLANK(OBRAZ2!I6),"-",OBRAZ2!I6)</f>
        <v>133</v>
      </c>
      <c r="J364" s="808">
        <f>IF(ISBLANK(OBRAZ2!J6),"-",OBRAZ2!J6)</f>
        <v>23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2" t="s">
        <v>1298</v>
      </c>
      <c r="B365" s="1132"/>
      <c r="C365" s="348">
        <f>IF(ISBLANK(OBRAZ1!B8),"-",OBRAZ1!B8)</f>
        <v>76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7" t="s">
        <v>1419</v>
      </c>
      <c r="B366" s="1137"/>
      <c r="C366" s="409">
        <f>IF(ISBLANK(OBRAZ1!B9),"-",OBRAZ1!B9)</f>
        <v>48.9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4" t="s">
        <v>195</v>
      </c>
      <c r="B367" s="1164"/>
      <c r="C367" s="463">
        <f>IF(ISBLANK(OBRAZ1!B10),"-",OBRAZ1!B10)</f>
        <v>76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14.000000000000002</v>
      </c>
      <c r="I375" s="850">
        <f>IF(ISBLANK(OBRAZ2!C12),"-",OBRAZ2!C21)</f>
        <v>18.589743589743591</v>
      </c>
      <c r="J375" s="850">
        <f>IF(ISBLANK(OBRAZ2!D12),"-",OBRAZ2!D21)</f>
        <v>17.368421052631579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40</v>
      </c>
      <c r="I377" s="851">
        <f>IF(ISBLANK(OBRAZ2!C14),"-",OBRAZ2!C23)</f>
        <v>44.871794871794876</v>
      </c>
      <c r="J377" s="851">
        <f>IF(ISBLANK(OBRAZ2!D14),"-",OBRAZ2!D23)</f>
        <v>42.631578947368418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27.333333333333332</v>
      </c>
      <c r="I379" s="851">
        <f>IF(ISBLANK(OBRAZ2!C16),"-",OBRAZ2!C25)</f>
        <v>21.153846153846153</v>
      </c>
      <c r="J379" s="851">
        <f>IF(ISBLANK(OBRAZ2!D16),"-",OBRAZ2!D25)</f>
        <v>20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18.666666666666668</v>
      </c>
      <c r="I380" s="852">
        <f>IF(ISBLANK(OBRAZ2!C17),"-",OBRAZ2!C26)</f>
        <v>15.384615384615385</v>
      </c>
      <c r="J380" s="852">
        <f>IF(ISBLANK(OBRAZ2!D17),"-",OBRAZ2!D26)</f>
        <v>20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39" t="s">
        <v>1299</v>
      </c>
      <c r="B409" s="1139"/>
      <c r="C409" s="548">
        <f>IF(ISBLANK(OBRAZ5!B4),"-",OBRAZ5!B4)</f>
        <v>2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1" t="s">
        <v>1300</v>
      </c>
      <c r="B410" s="1111"/>
      <c r="C410" s="345">
        <f>IF(ISBLANK(OBRAZ5!B5),"-",OBRAZ5!B5)</f>
        <v>9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2" t="s">
        <v>1301</v>
      </c>
      <c r="B411" s="1132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196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267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4" t="s">
        <v>1302</v>
      </c>
      <c r="B414" s="110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30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13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1420</v>
      </c>
      <c r="B417" s="1105"/>
      <c r="C417" s="407">
        <f>IF(ISBLANK(OBRAZ5!B12),"-",OBRAZ5!B12)</f>
        <v>93.1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4" t="s">
        <v>1030</v>
      </c>
      <c r="B418" s="1104"/>
      <c r="C418" s="317">
        <f>IF(ISBLANK(OBRAZ5!B13),"-",OBRAZ5!B13)</f>
        <v>73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5" t="s">
        <v>1421</v>
      </c>
      <c r="B419" s="1105"/>
      <c r="C419" s="407">
        <f>IF(ISBLANK(OBRAZ5!B14),"-",OBRAZ5!B14)</f>
        <v>104.3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4" t="s">
        <v>1450</v>
      </c>
      <c r="B420" s="1104"/>
      <c r="C420" s="407">
        <f>IF(ISBLANK(OBRAZ5!B15),"-",OBRAZ5!B15)</f>
        <v>1.5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2" t="s">
        <v>1433</v>
      </c>
      <c r="B421" s="1132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0" t="s">
        <v>470</v>
      </c>
      <c r="B422" s="1140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3" t="s">
        <v>1032</v>
      </c>
      <c r="B444" s="1153"/>
      <c r="C444" s="548">
        <f>IF(ISBLANK(OBRAZ7!B4),"-",OBRAZ7!B4)</f>
        <v>0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4" t="s">
        <v>1303</v>
      </c>
      <c r="B445" s="1154"/>
      <c r="C445" s="317">
        <f>IF(COUNT(OBRAZ8!B7,OBRAZ8!E7,OBRAZ8!H7)=0,"-",OBRAZ8!K7)</f>
        <v>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4" t="s">
        <v>1422</v>
      </c>
      <c r="B446" s="1134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8" t="s">
        <v>1304</v>
      </c>
      <c r="B447" s="1138"/>
      <c r="C447" s="348">
        <f>IF(COUNT(OBRAZ8!B23,OBRAZ8!E23,OBRAZ8!H23)=0,"-",OBRAZ8!K23)</f>
        <v>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2" t="s">
        <v>1451</v>
      </c>
      <c r="B448" s="1152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7" t="s">
        <v>1452</v>
      </c>
      <c r="B449" s="1167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3" t="s">
        <v>1434</v>
      </c>
      <c r="B450" s="1133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5" t="s">
        <v>422</v>
      </c>
      <c r="B490" s="1135"/>
      <c r="C490" s="1135"/>
      <c r="D490" s="1042"/>
      <c r="E490" s="1046" t="str">
        <f>IF(ISBLANK(ZDRAV1!B4),"-",ZDRAV1!B4)</f>
        <v>-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4" t="s">
        <v>2148</v>
      </c>
      <c r="B491" s="1104"/>
      <c r="C491" s="1104"/>
      <c r="D491" s="1043"/>
      <c r="E491" s="407" t="str">
        <f>IF(ISBLANK(ZDRAV1!B5),"-",ZDRAV1!B5)</f>
        <v>-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4" t="s">
        <v>2643</v>
      </c>
      <c r="B492" s="1104"/>
      <c r="C492" s="1104"/>
      <c r="D492" s="1043"/>
      <c r="E492" s="407">
        <f>IF(ISBLANK(ZDRAV1!B6),"-",ZDRAV1!B6)</f>
        <v>0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4" t="s">
        <v>2644</v>
      </c>
      <c r="B493" s="1104"/>
      <c r="C493" s="1104"/>
      <c r="D493" s="1043"/>
      <c r="E493" s="407" t="str">
        <f>IF(ISBLANK(ZDRAV1!B7),"-",ZDRAV1!B7)</f>
        <v>-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4" t="s">
        <v>2645</v>
      </c>
      <c r="B494" s="1104"/>
      <c r="C494" s="1104"/>
      <c r="D494" s="1043"/>
      <c r="E494" s="407">
        <f>IF(ISBLANK(ZDRAV1!B8),"-",ZDRAV1!B8)</f>
        <v>0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6" t="s">
        <v>2637</v>
      </c>
      <c r="B495" s="1136"/>
      <c r="C495" s="1136"/>
      <c r="D495" s="1043"/>
      <c r="E495" s="407" t="str">
        <f>IF(ISBLANK(ZDRAV1!B9),"-",ZDRAV1!B9)</f>
        <v>-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 t="str">
        <f>IF(ISBLANK(ZDRAV1!B10),"-",ZDRAV1!B10)</f>
        <v>-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6" t="s">
        <v>519</v>
      </c>
      <c r="B497" s="1136"/>
      <c r="C497" s="1136"/>
      <c r="D497" s="1044"/>
      <c r="E497" s="411" t="str">
        <f>IF(ISBLANK(ZDRAV1!B11),"-",ZDRAV1!B11)</f>
        <v>-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7" t="s">
        <v>2640</v>
      </c>
      <c r="B499" s="1137"/>
      <c r="C499" s="1137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2" t="s">
        <v>2149</v>
      </c>
      <c r="B500" s="1132"/>
      <c r="C500" s="1132"/>
      <c r="D500" s="413"/>
      <c r="E500" s="406" t="str">
        <f>IF(ISBLANK(ZDRAV1!B18),"-",ZDRAV1!B18)</f>
        <v>-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0" t="s">
        <v>2150</v>
      </c>
      <c r="B501" s="1140"/>
      <c r="C501" s="1140"/>
      <c r="D501" s="825"/>
      <c r="E501" s="801" t="str">
        <f>IF(ISBLANK(ZDRAV1!B19),"-",ZDRAV1!B19)</f>
        <v>-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5" t="s">
        <v>298</v>
      </c>
      <c r="B527" s="1135"/>
      <c r="C527" s="1135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4" t="s">
        <v>2823</v>
      </c>
      <c r="B528" s="1104"/>
      <c r="C528" s="1104"/>
      <c r="D528" s="785"/>
      <c r="E528" s="376" t="str">
        <f>IF(ISBLANK('SOC1'!B5),"-",'SOC1'!B5)</f>
        <v>-</v>
      </c>
      <c r="F528" s="318" t="str">
        <f>IF(LEN('SOC1'!C5)&gt;0,"(" &amp; 'SOC1'!C5 &amp; ")", "-")</f>
        <v>-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4" t="s">
        <v>1552</v>
      </c>
      <c r="B529" s="1104"/>
      <c r="C529" s="110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4" t="s">
        <v>1006</v>
      </c>
      <c r="B530" s="1104"/>
      <c r="C530" s="110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0" t="s">
        <v>1005</v>
      </c>
      <c r="B531" s="1140"/>
      <c r="C531" s="1140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6" t="s">
        <v>1490</v>
      </c>
      <c r="B544" s="1146"/>
      <c r="C544" s="1146"/>
      <c r="D544" s="827"/>
      <c r="E544" s="828" t="str">
        <f>IF(ISBLANK('SOC9'!E7),"-",'SOC9'!E7)</f>
        <v/>
      </c>
      <c r="F544" s="829" t="str">
        <f>IF(LEN('SOC9'!D7)&gt;0,"(" &amp; 'SOC9'!D7 &amp; ")", "-")</f>
        <v>-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5" t="s">
        <v>1477</v>
      </c>
      <c r="B545" s="1105"/>
      <c r="C545" s="1105"/>
      <c r="D545" s="784"/>
      <c r="E545" s="317" t="str">
        <f>IF(ISBLANK('SOC3'!B4),"-",'SOC3'!B4)</f>
        <v>-</v>
      </c>
      <c r="F545" s="318" t="str">
        <f>IF(LEN('SOC3'!C4)&gt;0,"(" &amp; 'SOC3'!C4 &amp; ")", "-")</f>
        <v>-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5" t="s">
        <v>1483</v>
      </c>
      <c r="B546" s="1105"/>
      <c r="C546" s="1105"/>
      <c r="D546" s="784"/>
      <c r="E546" s="407" t="str">
        <f>IF(ISBLANK('SOC3'!B5),"-",'SOC3'!B5)</f>
        <v>-</v>
      </c>
      <c r="F546" s="318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0" t="s">
        <v>1484</v>
      </c>
      <c r="B547" s="1150"/>
      <c r="C547" s="1150"/>
      <c r="D547" s="786"/>
      <c r="E547" s="406" t="str">
        <f>IF(ISBLANK('SOC3'!B6),"-",'SOC3'!B6)</f>
        <v>-</v>
      </c>
      <c r="F547" s="349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1" t="s">
        <v>1485</v>
      </c>
      <c r="B548" s="1111"/>
      <c r="C548" s="1111"/>
      <c r="D548" s="780"/>
      <c r="E548" s="409" t="str">
        <f>IF(ISBLANK('SOC3'!B7),"-",'SOC3'!B7)</f>
        <v>-</v>
      </c>
      <c r="F548" s="346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4" t="s">
        <v>1478</v>
      </c>
      <c r="B549" s="1104"/>
      <c r="C549" s="1104"/>
      <c r="D549" s="785"/>
      <c r="E549" s="317" t="str">
        <f>IF(ISBLANK('SOC3'!B8),"-",'SOC3'!B8)</f>
        <v>-</v>
      </c>
      <c r="F549" s="318" t="str">
        <f>IF(LEN('SOC3'!C8)&gt;0,"(" &amp; 'SOC3'!C8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2" t="s">
        <v>1636</v>
      </c>
      <c r="B550" s="1132"/>
      <c r="C550" s="1132"/>
      <c r="D550" s="782"/>
      <c r="E550" s="348" t="str">
        <f>IF(ISBLANK('SOC3'!B9),"-",'SOC3'!B9)</f>
        <v>-</v>
      </c>
      <c r="F550" s="349" t="str">
        <f>IF(LEN('SOC3'!C9)&gt;0,"(" &amp; 'SOC3'!C9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0" t="s">
        <v>1637</v>
      </c>
      <c r="B551" s="1140"/>
      <c r="C551" s="1140"/>
      <c r="D551" s="826"/>
      <c r="E551" s="801" t="str">
        <f>IF(ISBLANK('SOC3'!B10),"-",'SOC3'!B10)</f>
        <v>-</v>
      </c>
      <c r="F551" s="796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8"/>
      <c r="B552" s="1168"/>
      <c r="C552" s="1168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5" t="s">
        <v>1848</v>
      </c>
      <c r="B563" s="1135"/>
      <c r="C563" s="1135"/>
      <c r="D563" s="824"/>
      <c r="E563" s="548" t="str">
        <f>IF(ISBLANK('SOC5'!B4),"-",'SOC5'!B4)</f>
        <v>-</v>
      </c>
      <c r="F563" s="794" t="str">
        <f>IF(LEN('SOC5'!C4)&gt;0,"(" &amp; 'SOC5'!C4 &amp; ")", "-")</f>
        <v>-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7" t="s">
        <v>1487</v>
      </c>
      <c r="B564" s="1137"/>
      <c r="C564" s="1137"/>
      <c r="D564" s="783"/>
      <c r="E564" s="409" t="str">
        <f>IF(ISBLANK('SOC5'!B5),"-",'SOC5'!B5)</f>
        <v>-</v>
      </c>
      <c r="F564" s="346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2" t="s">
        <v>1479</v>
      </c>
      <c r="B565" s="1132"/>
      <c r="C565" s="1132"/>
      <c r="D565" s="782"/>
      <c r="E565" s="348">
        <f>IF(ISBLANK('SOC5'!B6),"-",'SOC5'!B6)</f>
        <v>285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7" t="s">
        <v>1486</v>
      </c>
      <c r="B566" s="1137"/>
      <c r="C566" s="1137"/>
      <c r="D566" s="783"/>
      <c r="E566" s="409">
        <f>IF(ISBLANK('SOC5'!B7),"-",'SOC5'!B7)</f>
        <v>26.4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2" t="s">
        <v>1481</v>
      </c>
      <c r="B567" s="1132"/>
      <c r="C567" s="1132"/>
      <c r="D567" s="782"/>
      <c r="E567" s="348">
        <f>IF(ISBLANK('SOC5'!B8),"-",'SOC5'!B8)</f>
        <v>104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7" t="s">
        <v>1489</v>
      </c>
      <c r="B568" s="1137"/>
      <c r="C568" s="1137"/>
      <c r="D568" s="783"/>
      <c r="E568" s="409">
        <f>IF(ISBLANK('SOC5'!B9),"-",'SOC5'!B9)</f>
        <v>8.9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4" t="s">
        <v>1480</v>
      </c>
      <c r="B569" s="1104"/>
      <c r="C569" s="1104"/>
      <c r="D569" s="785"/>
      <c r="E569" s="317" t="str">
        <f>IF('SOC6'!E7&gt;0,'SOC6'!E7,"-")</f>
        <v>-</v>
      </c>
      <c r="F569" s="318" t="str">
        <f>IF('SOC6'!E7&gt;0,"(" &amp; 'SOC6'!A7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4" t="s">
        <v>1482</v>
      </c>
      <c r="B570" s="1104"/>
      <c r="C570" s="1104"/>
      <c r="D570" s="785"/>
      <c r="E570" s="317" t="str">
        <f>IF(ISBLANK('SOC5'!B11),"-",'SOC5'!B11)</f>
        <v>-</v>
      </c>
      <c r="F570" s="318" t="str">
        <f>IF(LEN('SOC5'!C11)&gt;0,"(" &amp; 'SOC5'!C11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0" t="s">
        <v>1488</v>
      </c>
      <c r="B571" s="1140"/>
      <c r="C571" s="1140"/>
      <c r="D571" s="826"/>
      <c r="E571" s="801" t="str">
        <f>IF(ISBLANK('SOC5'!B12),"-",'SOC5'!B12)</f>
        <v>-</v>
      </c>
      <c r="F571" s="796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39" t="s">
        <v>1249</v>
      </c>
      <c r="B596" s="1139"/>
      <c r="C596" s="1139"/>
      <c r="D596" s="830"/>
      <c r="E596" s="548" t="str">
        <f>IF(ISBLANK('SOC7'!B5),"-",'SOC7'!B5)</f>
        <v>-</v>
      </c>
      <c r="F596" s="794" t="str">
        <f>IF(LEN('SOC7'!C5)&gt;0,"(" &amp; 'SOC7'!C5 &amp; ")", "-")</f>
        <v>-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1" t="s">
        <v>1250</v>
      </c>
      <c r="B597" s="1111"/>
      <c r="C597" s="1111"/>
      <c r="D597" s="780"/>
      <c r="E597" s="345" t="str">
        <f>IF(ISBLANK('SOC7'!B6),"-",'SOC7'!B6)</f>
        <v>-</v>
      </c>
      <c r="F597" s="346" t="str">
        <f>IF(LEN('SOC7'!C6)&gt;0,"(" &amp; 'SOC7'!C6 &amp; ")", "-")</f>
        <v>-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0" t="s">
        <v>487</v>
      </c>
      <c r="B598" s="1150"/>
      <c r="C598" s="1150"/>
      <c r="D598" s="786"/>
      <c r="E598" s="348" t="str">
        <f>IF(ISBLANK('SOC7'!B9),"-",'SOC7'!B9)</f>
        <v>-</v>
      </c>
      <c r="F598" s="349" t="str">
        <f>IF(LEN('SOC7'!C9)&gt;0,"(" &amp; 'SOC7'!C9 &amp; ")", "-")</f>
        <v>-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9" t="s">
        <v>890</v>
      </c>
      <c r="B599" s="1169"/>
      <c r="C599" s="1169"/>
      <c r="D599" s="831"/>
      <c r="E599" s="463" t="str">
        <f>IF(ISBLANK('SOC7'!B10),"-",'SOC7'!B10)</f>
        <v>-</v>
      </c>
      <c r="F599" s="796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5" t="s">
        <v>927</v>
      </c>
      <c r="B625" s="1135"/>
      <c r="C625" s="1135"/>
      <c r="D625" s="824"/>
      <c r="E625" s="800">
        <f>IF(ISBLANK(IZBORI!B4),"-",IZBORI!B4)</f>
        <v>62.6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0" t="s">
        <v>1551</v>
      </c>
      <c r="B626" s="1140"/>
      <c r="C626" s="1140"/>
      <c r="D626" s="826"/>
      <c r="E626" s="801">
        <f>IF(ISBLANK(IZBORI!B5),"-",IZBORI!B5)</f>
        <v>26.3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5" t="s">
        <v>1305</v>
      </c>
      <c r="B635" s="1135"/>
      <c r="C635" s="1135"/>
      <c r="D635" s="824"/>
      <c r="E635" s="548">
        <f>IF(ISBLANK(PRAV1!B4),"-",PRAV1!B4)</f>
        <v>3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4" t="s">
        <v>381</v>
      </c>
      <c r="B636" s="1104"/>
      <c r="C636" s="1104"/>
      <c r="D636" s="785"/>
      <c r="E636" s="317">
        <f>IF(ISBLANK(PRAV1!B5),"-",PRAV1!B5)</f>
        <v>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0" t="s">
        <v>882</v>
      </c>
      <c r="B637" s="1140"/>
      <c r="C637" s="1140"/>
      <c r="D637" s="826"/>
      <c r="E637" s="463">
        <f>IF(ISBLANK(PRAV1!B6),"-",PRAV1!B6)</f>
        <v>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39" t="s">
        <v>1424</v>
      </c>
      <c r="B649" s="1139"/>
      <c r="C649" s="1139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4" t="s">
        <v>2154</v>
      </c>
      <c r="B650" s="1104"/>
      <c r="C650" s="1104"/>
      <c r="D650" s="785"/>
      <c r="E650" s="317">
        <f>IF(ISBLANK(SAOBINFR1!B11),"-",SAOBINFR1!B11)</f>
        <v>1.6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0" t="s">
        <v>1283</v>
      </c>
      <c r="B651" s="1140"/>
      <c r="C651" s="1140"/>
      <c r="D651" s="826"/>
      <c r="E651" s="463">
        <f>IF(ISBLANK(SAOBINFR1!B12),"-",SAOBINFR1!B12)</f>
        <v>18</v>
      </c>
      <c r="F651" s="796" t="str">
        <f>IF(LEN(SAOBINFR1!C12)&gt;0,"(" &amp; SAOBINFR1!C12 &amp; ")", "-")</f>
        <v>(2020)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0" t="s">
        <v>2156</v>
      </c>
      <c r="B676" s="1120"/>
      <c r="C676" s="1120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1" t="s">
        <v>2157</v>
      </c>
      <c r="B677" s="1121"/>
      <c r="C677" s="1121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2" t="s">
        <v>2158</v>
      </c>
      <c r="B678" s="1122"/>
      <c r="C678" s="1122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3" t="s">
        <v>2159</v>
      </c>
      <c r="B679" s="1123"/>
      <c r="C679" s="1123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4" t="s">
        <v>2161</v>
      </c>
      <c r="B680" s="1124"/>
      <c r="C680" s="1124"/>
      <c r="D680" s="995"/>
      <c r="E680" s="987">
        <f>IF(ISBLANK(SAOBINFR1!B9),"-",SAOBINFR1!B9)</f>
        <v>12392.45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5" t="s">
        <v>2160</v>
      </c>
      <c r="B681" s="1125"/>
      <c r="C681" s="1125"/>
      <c r="D681" s="996"/>
      <c r="E681" s="997">
        <f>IF(ISBLANK(SAOBINFR1!B10),"-",SAOBINFR1!B10)</f>
        <v>48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1" t="s">
        <v>1075</v>
      </c>
      <c r="B695" s="1151"/>
      <c r="C695" s="834">
        <f>IF(ISBLANK(INDEKSI1!B6),"-",INDEKSI1!B6)</f>
        <v>15.58366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5" t="s">
        <v>1076</v>
      </c>
      <c r="B696" s="1165"/>
      <c r="C696" s="543">
        <f>IF(ISBLANK(INDEKSI1!B7),"-",INDEKSI1!B7)</f>
        <v>49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6" t="s">
        <v>1077</v>
      </c>
      <c r="B697" s="1106"/>
      <c r="C697" s="806">
        <f>IF(ISBLANK(INDEKSI1!B8),"-",INDEKSI1!B8)</f>
        <v>47.31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2" t="s">
        <v>1646</v>
      </c>
      <c r="B708" s="110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3082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306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3" t="s">
        <v>1649</v>
      </c>
      <c r="B711" s="110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23125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3724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7.5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12.2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6" t="s">
        <v>1278</v>
      </c>
      <c r="C742" s="1166"/>
      <c r="D742" s="1166"/>
      <c r="E742" s="1166"/>
      <c r="F742" s="1166"/>
      <c r="G742" s="1166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36.299999999999997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18.899999999999999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49.3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151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15.58366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49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47.31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>
        <v>15.58366</v>
      </c>
      <c r="E6" s="609">
        <v>49</v>
      </c>
      <c r="F6" s="716">
        <v>47.31</v>
      </c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1365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428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1503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29.57</v>
      </c>
      <c r="G3" s="217" t="s">
        <v>765</v>
      </c>
      <c r="H3" s="71">
        <v>1412</v>
      </c>
    </row>
    <row r="4" spans="1:9" x14ac:dyDescent="0.25">
      <c r="A4" s="286" t="s">
        <v>760</v>
      </c>
      <c r="B4" s="214">
        <v>943.56</v>
      </c>
      <c r="G4" s="286" t="s">
        <v>766</v>
      </c>
      <c r="H4" s="214">
        <v>2524</v>
      </c>
    </row>
    <row r="5" spans="1:9" x14ac:dyDescent="0.25">
      <c r="A5" s="286" t="s">
        <v>761</v>
      </c>
      <c r="B5" s="214">
        <v>180.35</v>
      </c>
      <c r="G5" s="286" t="s">
        <v>767</v>
      </c>
      <c r="H5" s="214">
        <v>609</v>
      </c>
    </row>
    <row r="6" spans="1:9" x14ac:dyDescent="0.25">
      <c r="A6" s="286" t="s">
        <v>762</v>
      </c>
      <c r="B6" s="214">
        <v>6.92</v>
      </c>
      <c r="G6" s="286" t="s">
        <v>768</v>
      </c>
      <c r="H6" s="214">
        <v>129336</v>
      </c>
    </row>
    <row r="7" spans="1:9" x14ac:dyDescent="0.25">
      <c r="A7" s="286" t="s">
        <v>763</v>
      </c>
      <c r="B7" s="214">
        <v>1.57</v>
      </c>
      <c r="G7" s="1" t="s">
        <v>24</v>
      </c>
      <c r="H7" s="288">
        <v>133881</v>
      </c>
    </row>
    <row r="8" spans="1:9" x14ac:dyDescent="0.25">
      <c r="A8" s="287" t="s">
        <v>764</v>
      </c>
      <c r="B8" s="73">
        <v>2185.06</v>
      </c>
    </row>
    <row r="9" spans="1:9" x14ac:dyDescent="0.25">
      <c r="A9" s="1" t="s">
        <v>24</v>
      </c>
      <c r="B9" s="288">
        <v>3347.03</v>
      </c>
      <c r="I9" s="41" t="s">
        <v>876</v>
      </c>
    </row>
    <row r="10" spans="1:9" x14ac:dyDescent="0.25">
      <c r="G10" s="29" t="s">
        <v>775</v>
      </c>
      <c r="H10" s="58">
        <v>3973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1337</v>
      </c>
      <c r="C4" s="55">
        <v>210</v>
      </c>
      <c r="D4" s="110">
        <v>1127</v>
      </c>
    </row>
    <row r="5" spans="1:4" ht="30" customHeight="1" x14ac:dyDescent="0.25">
      <c r="A5" s="274" t="s">
        <v>884</v>
      </c>
      <c r="B5" s="212">
        <v>1698</v>
      </c>
      <c r="C5" s="58">
        <v>1122</v>
      </c>
      <c r="D5" s="160">
        <v>576</v>
      </c>
    </row>
    <row r="6" spans="1:4" x14ac:dyDescent="0.25">
      <c r="A6" s="274" t="s">
        <v>772</v>
      </c>
      <c r="B6" s="212">
        <v>0</v>
      </c>
      <c r="C6" s="58">
        <v>0</v>
      </c>
      <c r="D6" s="160">
        <v>0</v>
      </c>
    </row>
    <row r="7" spans="1:4" ht="30" x14ac:dyDescent="0.25">
      <c r="A7" s="274" t="s">
        <v>773</v>
      </c>
      <c r="B7" s="212">
        <v>103</v>
      </c>
      <c r="C7" s="58">
        <v>12</v>
      </c>
      <c r="D7" s="160">
        <v>91</v>
      </c>
    </row>
    <row r="8" spans="1:4" x14ac:dyDescent="0.25">
      <c r="A8" s="201" t="s">
        <v>774</v>
      </c>
      <c r="B8" s="72">
        <v>1365</v>
      </c>
      <c r="C8" s="61">
        <v>202</v>
      </c>
      <c r="D8" s="111">
        <v>1163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>
        <f>C5/B5*100</f>
        <v>66.077738515901061</v>
      </c>
      <c r="C15" s="278">
        <f>D5/B5*100</f>
        <v>33.922261484098939</v>
      </c>
    </row>
    <row r="16" spans="1:4" ht="30" x14ac:dyDescent="0.25">
      <c r="A16" s="279" t="s">
        <v>821</v>
      </c>
      <c r="B16" s="283">
        <f>C4/B4*100</f>
        <v>15.706806282722512</v>
      </c>
      <c r="C16" s="280">
        <f>D4/B4*100</f>
        <v>84.293193717277475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>
        <f t="shared" ref="B22:C23" si="0">B15</f>
        <v>66.077738515901061</v>
      </c>
      <c r="C22" s="278">
        <f t="shared" si="0"/>
        <v>33.922261484098939</v>
      </c>
    </row>
    <row r="23" spans="1:3" ht="30" x14ac:dyDescent="0.25">
      <c r="A23" s="279" t="s">
        <v>858</v>
      </c>
      <c r="B23" s="285">
        <f t="shared" si="0"/>
        <v>15.706806282722512</v>
      </c>
      <c r="C23" s="284">
        <f t="shared" si="0"/>
        <v>84.293193717277475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0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4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38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25.9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76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48.9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76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172</v>
      </c>
      <c r="C6" s="973">
        <v>142</v>
      </c>
      <c r="D6" s="945">
        <v>30</v>
      </c>
      <c r="E6" s="973">
        <v>150</v>
      </c>
      <c r="F6" s="973">
        <v>137</v>
      </c>
      <c r="G6" s="945">
        <v>13</v>
      </c>
      <c r="H6" s="599">
        <v>156</v>
      </c>
      <c r="I6" s="616">
        <v>133</v>
      </c>
      <c r="J6" s="945">
        <v>23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1</v>
      </c>
      <c r="C7" s="975">
        <v>1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8</v>
      </c>
      <c r="C8" s="978">
        <v>8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21</v>
      </c>
      <c r="C12" s="600">
        <v>29</v>
      </c>
      <c r="D12" s="600">
        <v>33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60</v>
      </c>
      <c r="C14" s="751">
        <v>70</v>
      </c>
      <c r="D14" s="751">
        <v>81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41</v>
      </c>
      <c r="C16" s="1029">
        <v>33</v>
      </c>
      <c r="D16" s="751">
        <v>38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28</v>
      </c>
      <c r="C17" s="752">
        <v>24</v>
      </c>
      <c r="D17" s="752">
        <v>38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14.000000000000002</v>
      </c>
      <c r="C21" s="289">
        <f>C12/SUM(C12:C17)*100</f>
        <v>18.589743589743591</v>
      </c>
      <c r="D21" s="289">
        <f>D12/SUM(D12:D17)*100</f>
        <v>17.368421052631579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40</v>
      </c>
      <c r="C23" s="290">
        <f>C14/SUM(C12:C17)*100</f>
        <v>44.871794871794876</v>
      </c>
      <c r="D23" s="290">
        <f>D14/SUM(D12:D17)*100</f>
        <v>42.631578947368418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27.333333333333332</v>
      </c>
      <c r="C25" s="290">
        <f>C16/SUM(C12:C17)*100</f>
        <v>21.153846153846153</v>
      </c>
      <c r="D25" s="290">
        <f>D16/SUM(D12:D17)*100</f>
        <v>20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18.666666666666668</v>
      </c>
      <c r="C26" s="291">
        <f>C17/SUM(C12:C17)*100</f>
        <v>15.384615384615385</v>
      </c>
      <c r="D26" s="291">
        <f>D17/SUM(D12:D17)*100</f>
        <v>20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31.6</v>
      </c>
      <c r="C7" s="600">
        <v>20.9</v>
      </c>
      <c r="D7" s="600">
        <v>18.7</v>
      </c>
    </row>
    <row r="8" spans="1:6" x14ac:dyDescent="0.25">
      <c r="A8" s="695" t="s">
        <v>944</v>
      </c>
      <c r="B8" s="751">
        <v>0</v>
      </c>
      <c r="C8" s="751">
        <v>43.6</v>
      </c>
      <c r="D8" s="751">
        <v>14</v>
      </c>
    </row>
    <row r="9" spans="1:6" x14ac:dyDescent="0.25">
      <c r="A9" s="696" t="s">
        <v>224</v>
      </c>
      <c r="B9" s="752">
        <v>68.400000000000006</v>
      </c>
      <c r="C9" s="752">
        <v>35.5</v>
      </c>
      <c r="D9" s="752">
        <v>67.3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31.6</v>
      </c>
      <c r="C13" s="697">
        <f t="shared" ref="C13:D13" si="1">IF(ISBLANK(C7),"",C7)</f>
        <v>20.9</v>
      </c>
      <c r="D13" s="697">
        <f t="shared" si="1"/>
        <v>18.7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43.6</v>
      </c>
      <c r="D14" s="698">
        <f t="shared" si="2"/>
        <v>14</v>
      </c>
    </row>
    <row r="15" spans="1:6" x14ac:dyDescent="0.25">
      <c r="A15" s="702" t="s">
        <v>1630</v>
      </c>
      <c r="B15" s="699">
        <f t="shared" si="2"/>
        <v>68.400000000000006</v>
      </c>
      <c r="C15" s="699">
        <f t="shared" si="2"/>
        <v>35.5</v>
      </c>
      <c r="D15" s="699">
        <f t="shared" si="2"/>
        <v>67.3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31.6</v>
      </c>
      <c r="C18" s="697">
        <f t="shared" ref="C18:D18" si="4">IF(ISBLANK(C7),"",C7)</f>
        <v>20.9</v>
      </c>
      <c r="D18" s="697">
        <f t="shared" si="4"/>
        <v>18.7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43.6</v>
      </c>
      <c r="D19" s="698">
        <f t="shared" si="5"/>
        <v>14</v>
      </c>
    </row>
    <row r="20" spans="1:5" x14ac:dyDescent="0.25">
      <c r="A20" s="702" t="s">
        <v>1633</v>
      </c>
      <c r="B20" s="699">
        <f t="shared" si="5"/>
        <v>68.400000000000006</v>
      </c>
      <c r="C20" s="699">
        <f t="shared" si="5"/>
        <v>35.5</v>
      </c>
      <c r="D20" s="699">
        <f t="shared" si="5"/>
        <v>67.3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88.9</v>
      </c>
      <c r="C5" s="611">
        <v>100</v>
      </c>
      <c r="D5" s="1030">
        <v>94.5</v>
      </c>
      <c r="F5" s="28"/>
      <c r="G5" s="693">
        <f>A5</f>
        <v>2020</v>
      </c>
      <c r="H5" s="669">
        <f>IF(ISBLANK(B5),"",B5)</f>
        <v>88.9</v>
      </c>
      <c r="I5" s="618">
        <f t="shared" ref="H5:I7" si="0">IF(ISBLANK(C5),"",C5)</f>
        <v>100</v>
      </c>
    </row>
    <row r="6" spans="1:10" x14ac:dyDescent="0.25">
      <c r="A6" s="749">
        <v>2021</v>
      </c>
      <c r="B6" s="601">
        <v>84</v>
      </c>
      <c r="C6" s="612">
        <v>105.9</v>
      </c>
      <c r="D6" s="946">
        <v>96.6</v>
      </c>
      <c r="F6" s="44"/>
      <c r="G6" s="693">
        <f t="shared" ref="G6:G7" si="1">A6</f>
        <v>2021</v>
      </c>
      <c r="H6" s="670">
        <f t="shared" si="0"/>
        <v>84</v>
      </c>
      <c r="I6" s="619">
        <f t="shared" si="0"/>
        <v>105.9</v>
      </c>
    </row>
    <row r="7" spans="1:10" x14ac:dyDescent="0.25">
      <c r="A7" s="750">
        <v>2022</v>
      </c>
      <c r="B7" s="601">
        <v>94.3</v>
      </c>
      <c r="C7" s="612">
        <v>95.6</v>
      </c>
      <c r="D7" s="946">
        <v>95</v>
      </c>
      <c r="F7" s="44"/>
      <c r="G7" s="693">
        <f t="shared" si="1"/>
        <v>2022</v>
      </c>
      <c r="H7" s="671">
        <f t="shared" si="0"/>
        <v>94.3</v>
      </c>
      <c r="I7" s="620">
        <f t="shared" si="0"/>
        <v>95.6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88.9</v>
      </c>
      <c r="I13" s="618">
        <f>IF(ISBLANK(C5),"",C5)</f>
        <v>100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84</v>
      </c>
      <c r="I14" s="619">
        <f t="shared" si="3"/>
        <v>105.9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94.3</v>
      </c>
      <c r="I15" s="620">
        <f t="shared" si="4"/>
        <v>95.6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55" t="str">
        <f>'DEM1'!B2</f>
        <v>Врањска Бања</v>
      </c>
      <c r="B15" s="1155"/>
      <c r="C15" s="1155"/>
      <c r="D15" s="1155"/>
      <c r="E15" s="1155"/>
      <c r="F15" s="1155"/>
      <c r="G15" s="1155"/>
      <c r="H15" s="1155"/>
      <c r="I15" s="1155"/>
      <c r="J15" s="1155"/>
      <c r="K15" s="115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1" t="s">
        <v>2811</v>
      </c>
      <c r="B33" s="1141"/>
      <c r="C33" s="1141"/>
      <c r="D33" s="1141"/>
      <c r="E33" s="1141"/>
      <c r="F33" s="1141"/>
      <c r="G33" s="1141"/>
      <c r="H33" s="1141"/>
      <c r="I33" s="1141"/>
      <c r="J33" s="1141"/>
      <c r="K33" s="1141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258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21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7577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29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7.1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19.7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-12.5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72.62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44.7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167.7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2.69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 t="str">
        <f>IF(ISBLANK('DEM7'!B4),"-",'DEM7'!B4)</f>
        <v>-</v>
      </c>
      <c r="C51" s="318" t="str">
        <f>IF(LEN('DEM7'!B8)&gt;0,"(" &amp; 'DEM7'!B8 &amp; ")", "-")</f>
        <v>-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57">
        <f>'DEM2'!A7</f>
        <v>2021</v>
      </c>
      <c r="C60" s="1157"/>
      <c r="D60" s="389"/>
      <c r="E60" s="1157">
        <f>'DEM2'!A8</f>
        <v>2022</v>
      </c>
      <c r="F60" s="1157"/>
      <c r="Y60" s="11"/>
      <c r="Z60" s="15"/>
    </row>
    <row r="61" spans="1:26" ht="18" customHeight="1" x14ac:dyDescent="0.25">
      <c r="A61" s="211"/>
      <c r="B61" s="1157"/>
      <c r="C61" s="1157"/>
      <c r="D61" s="390"/>
      <c r="E61" s="1157"/>
      <c r="F61" s="1157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216</v>
      </c>
      <c r="C63" s="548">
        <f>IF(ISBLANK('DEM2'!C7),"-",'DEM2'!C7)</f>
        <v>251</v>
      </c>
      <c r="D63" s="548"/>
      <c r="E63" s="548">
        <f>IF(ISBLANK('DEM2'!D8),"-",'DEM2'!D8)</f>
        <v>213</v>
      </c>
      <c r="F63" s="548">
        <f>IF(ISBLANK('DEM2'!C8),"-",'DEM2'!C8)</f>
        <v>211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274</v>
      </c>
      <c r="C64" s="317">
        <f>IF(ISBLANK('DEM2'!F7),"-",'DEM2'!F7)</f>
        <v>278</v>
      </c>
      <c r="D64" s="789"/>
      <c r="E64" s="317">
        <f>IF(ISBLANK('DEM2'!G8),"-",'DEM2'!G8)</f>
        <v>272</v>
      </c>
      <c r="F64" s="317">
        <f>IF(ISBLANK('DEM2'!F8),"-",'DEM2'!F8)</f>
        <v>252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190</v>
      </c>
      <c r="C65" s="345">
        <f>IF(ISBLANK('DEM2'!I7),"-",'DEM2'!I7)</f>
        <v>203</v>
      </c>
      <c r="D65" s="393"/>
      <c r="E65" s="345">
        <f>IF(ISBLANK('DEM2'!J8),"-",'DEM2'!J8)</f>
        <v>168</v>
      </c>
      <c r="F65" s="345">
        <f>IF(ISBLANK('DEM2'!I8),"-",'DEM2'!I8)</f>
        <v>175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637</v>
      </c>
      <c r="C66" s="348">
        <f>IF(ISBLANK('DEM2'!L7),"-",'DEM2'!L7)</f>
        <v>679</v>
      </c>
      <c r="D66" s="394"/>
      <c r="E66" s="348">
        <f>IF(ISBLANK('DEM2'!M8),"-",'DEM2'!M8)</f>
        <v>613</v>
      </c>
      <c r="F66" s="348">
        <f>IF(ISBLANK('DEM2'!L8),"-",'DEM2'!L8)</f>
        <v>591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756</v>
      </c>
      <c r="C67" s="345">
        <f>IF(ISBLANK('DEM2'!O7),"-",'DEM2'!O7)</f>
        <v>772</v>
      </c>
      <c r="D67" s="393"/>
      <c r="E67" s="345">
        <f>IF(ISBLANK('DEM2'!P8),"-",'DEM2'!P8)</f>
        <v>594</v>
      </c>
      <c r="F67" s="345">
        <f>IF(ISBLANK('DEM2'!O8),"-",'DEM2'!O8)</f>
        <v>631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2669</v>
      </c>
      <c r="C68" s="317">
        <f>IF(ISBLANK('DEM2'!R7),"-",'DEM2'!R7)</f>
        <v>2952</v>
      </c>
      <c r="D68" s="395"/>
      <c r="E68" s="317">
        <f>IF(ISBLANK('DEM2'!S8),"-",'DEM2'!S8)</f>
        <v>2365</v>
      </c>
      <c r="F68" s="317">
        <f>IF(ISBLANK('DEM2'!R8),"-",'DEM2'!R8)</f>
        <v>2617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4154</v>
      </c>
      <c r="C69" s="463">
        <f>IF(ISBLANK('DEM2'!U7),"-",'DEM2'!U7)</f>
        <v>4286</v>
      </c>
      <c r="D69" s="799"/>
      <c r="E69" s="463">
        <f>IF(ISBLANK('DEM2'!V8),"-",'DEM2'!V8)</f>
        <v>3743</v>
      </c>
      <c r="F69" s="463">
        <f>IF(ISBLANK('DEM2'!U8),"-",'DEM2'!U8)</f>
        <v>3834</v>
      </c>
      <c r="Y69" s="11"/>
      <c r="Z69" s="15"/>
    </row>
    <row r="70" spans="1:26" ht="24.95" customHeight="1" x14ac:dyDescent="0.25">
      <c r="A70" s="1162" t="s">
        <v>1554</v>
      </c>
      <c r="B70" s="1162"/>
      <c r="C70" s="1162"/>
      <c r="D70" s="1162"/>
      <c r="E70" s="1162"/>
      <c r="F70" s="1162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12.8</v>
      </c>
      <c r="G115" s="800">
        <f>IF(ISBLANK('DEM2'!E23),"-",'DEM2'!E23)</f>
        <v>12.7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19.600000000000001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18.5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4" t="s">
        <v>2629</v>
      </c>
      <c r="G118" s="1174"/>
      <c r="H118" s="1174"/>
      <c r="I118" s="1174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1531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2121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28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60764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795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114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1" t="s">
        <v>1453</v>
      </c>
      <c r="B234" s="1151"/>
      <c r="C234" s="805">
        <f>IF(ISBLANK(SIROMASTVO1!B6),"-",SIROMASTVO1!B6)</f>
        <v>49.3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5" t="s">
        <v>1197</v>
      </c>
      <c r="B235" s="1165"/>
      <c r="C235" s="543">
        <f>IF(ISBLANK(SIROMASTVO1!B7),"-",SIROMASTVO1!B7)</f>
        <v>151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7" t="s">
        <v>1198</v>
      </c>
      <c r="B236" s="1147"/>
      <c r="C236" s="543">
        <f>IF(ISBLANK(SIROMASTVO1!B4),"-",SIROMASTVO1!B4)</f>
        <v>36.299999999999997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6" t="s">
        <v>1454</v>
      </c>
      <c r="B237" s="1106"/>
      <c r="C237" s="806">
        <f>IF(ISBLANK(SIROMASTVO1!B5),"-",SIROMASTVO1!B5)</f>
        <v>18.899999999999999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7" t="s">
        <v>2695</v>
      </c>
      <c r="B242" s="1107"/>
      <c r="C242" s="1107"/>
      <c r="D242" s="1107"/>
      <c r="E242" s="1107"/>
      <c r="F242" s="1107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5" t="s">
        <v>961</v>
      </c>
      <c r="B243" s="1135"/>
      <c r="C243" s="1135"/>
      <c r="D243" s="1135"/>
      <c r="E243" s="1142">
        <f>IF(ISBLANK('EKO4'!B8),"-",'EKO4'!B8)</f>
        <v>258696</v>
      </c>
      <c r="F243" s="1142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7" t="s">
        <v>957</v>
      </c>
      <c r="B244" s="1137"/>
      <c r="C244" s="1137"/>
      <c r="D244" s="1137"/>
      <c r="E244" s="1144">
        <f>IF(ISBLANK('EKO4'!B9),"-",'EKO4'!B9)</f>
        <v>34142</v>
      </c>
      <c r="F244" s="114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5" t="s">
        <v>1455</v>
      </c>
      <c r="B245" s="1175"/>
      <c r="C245" s="1175"/>
      <c r="D245" s="1175"/>
      <c r="E245" s="1145">
        <f>IF(ISBLANK('EKO6'!D6),"-",'EKO6'!D6)</f>
        <v>141703</v>
      </c>
      <c r="F245" s="114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3" t="s">
        <v>975</v>
      </c>
      <c r="B246" s="1113"/>
      <c r="C246" s="1113"/>
      <c r="D246" s="1113"/>
      <c r="E246" s="1116">
        <f>IF(ISBLANK(OBRAZ9!B5),"-",OBRAZ9!B5)</f>
        <v>141703</v>
      </c>
      <c r="F246" s="111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4" t="s">
        <v>1456</v>
      </c>
      <c r="B247" s="1114"/>
      <c r="C247" s="1114"/>
      <c r="D247" s="1114"/>
      <c r="E247" s="1117">
        <f>IF(ISBLANK('EKO6'!E6),"-",'EKO6'!E6)</f>
        <v>18702</v>
      </c>
      <c r="F247" s="1117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5" t="s">
        <v>1457</v>
      </c>
      <c r="B248" s="1115"/>
      <c r="C248" s="1115"/>
      <c r="D248" s="1115"/>
      <c r="E248" s="1118">
        <f>IF(ISBLANK('EKO6'!B6),"-",'EKO6'!B6)</f>
        <v>0</v>
      </c>
      <c r="F248" s="1118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4" t="s">
        <v>1458</v>
      </c>
      <c r="B249" s="1114"/>
      <c r="C249" s="1114"/>
      <c r="D249" s="1114"/>
      <c r="E249" s="1117">
        <f>IF(ISBLANK('EKO6'!C6),"-",'EKO6'!C6)</f>
        <v>0</v>
      </c>
      <c r="F249" s="1117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2" t="s">
        <v>1459</v>
      </c>
      <c r="B250" s="1112"/>
      <c r="C250" s="1112"/>
      <c r="D250" s="1112"/>
      <c r="E250" s="1118">
        <f>IF(ISBLANK('EKO6'!F6),"-",'EKO6'!F6)</f>
        <v>0</v>
      </c>
      <c r="F250" s="1118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3" t="s">
        <v>1460</v>
      </c>
      <c r="B251" s="1143"/>
      <c r="C251" s="1143"/>
      <c r="D251" s="1143"/>
      <c r="E251" s="1119">
        <f>IF(ISBLANK('EKO6'!G6),"-",'EKO6'!G6)</f>
        <v>0</v>
      </c>
      <c r="F251" s="1119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3" t="s">
        <v>2696</v>
      </c>
      <c r="B255" s="1163"/>
      <c r="C255" s="1163"/>
      <c r="D255" s="1163"/>
      <c r="E255" s="1163"/>
      <c r="F255" s="1163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5" t="s">
        <v>958</v>
      </c>
      <c r="B256" s="1135"/>
      <c r="C256" s="1135"/>
      <c r="D256" s="1135"/>
      <c r="E256" s="1142">
        <f>IF(ISBLANK('EKO4'!B4),"-",'EKO4'!B4)</f>
        <v>141466</v>
      </c>
      <c r="F256" s="1142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7" t="s">
        <v>963</v>
      </c>
      <c r="B257" s="1137"/>
      <c r="C257" s="1137"/>
      <c r="D257" s="1137"/>
      <c r="E257" s="1144">
        <f>IF(ISBLANK('EKO4'!B5),"-",'EKO4'!B5)</f>
        <v>18670</v>
      </c>
      <c r="F257" s="114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2" t="s">
        <v>959</v>
      </c>
      <c r="B258" s="1132"/>
      <c r="C258" s="1132"/>
      <c r="D258" s="1132"/>
      <c r="E258" s="1145">
        <f>IF(ISBLANK('EKO4'!B6),"-",'EKO4'!B6)</f>
        <v>116993</v>
      </c>
      <c r="F258" s="114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0" t="s">
        <v>960</v>
      </c>
      <c r="B259" s="1140"/>
      <c r="C259" s="1140"/>
      <c r="D259" s="1140"/>
      <c r="E259" s="1119">
        <f>IF(ISBLANK('EKO4'!B7),"-",'EKO4'!B7)</f>
        <v>15441</v>
      </c>
      <c r="F259" s="1119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3" t="s">
        <v>1565</v>
      </c>
      <c r="B262" s="1173"/>
      <c r="C262" s="1173"/>
      <c r="D262" s="1173"/>
      <c r="E262" s="1173"/>
      <c r="F262" s="1173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42" t="str">
        <f>IF(ISBLANK('EKO4'!B10),"-",'EKO4'!B10)</f>
        <v>-</v>
      </c>
      <c r="D263" s="1142"/>
      <c r="E263" s="1142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 t="str">
        <f>IF(ISBLANK('EKO4'!B13),"-",'EKO4'!B13)</f>
        <v>-</v>
      </c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0" t="s">
        <v>962</v>
      </c>
      <c r="B265" s="1140"/>
      <c r="C265" s="1119" t="str">
        <f>IF(ISBLANK('EKO4'!B16),"-",'EKO4'!B16)</f>
        <v>-</v>
      </c>
      <c r="D265" s="1119"/>
      <c r="E265" s="1119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1365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1503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428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3973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7" t="s">
        <v>859</v>
      </c>
      <c r="B298" s="1127"/>
      <c r="C298" s="1127"/>
      <c r="D298" s="1127"/>
      <c r="E298" s="1127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57" t="s">
        <v>489</v>
      </c>
      <c r="E299" s="1157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1337</v>
      </c>
      <c r="C300" s="808">
        <f>IF(ISBLANK(POLJ3!C4),"-",POLJ3!C4)</f>
        <v>210</v>
      </c>
      <c r="D300" s="1128">
        <f>IF(ISBLANK(POLJ3!D4),"-",POLJ3!D4)</f>
        <v>1127</v>
      </c>
      <c r="E300" s="1128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1698</v>
      </c>
      <c r="C301" s="789">
        <f>IF(ISBLANK(POLJ3!C5),"-",POLJ3!C5)</f>
        <v>1122</v>
      </c>
      <c r="D301" s="1129">
        <f>IF(ISBLANK(POLJ3!D5),"-",POLJ3!D5)</f>
        <v>576</v>
      </c>
      <c r="E301" s="1129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0</v>
      </c>
      <c r="C302" s="790">
        <f>IF(ISBLANK(POLJ3!C6),"-",POLJ3!C6)</f>
        <v>0</v>
      </c>
      <c r="D302" s="1130">
        <f>IF(ISBLANK(POLJ3!D6),"-",POLJ3!D6)</f>
        <v>0</v>
      </c>
      <c r="E302" s="1130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103</v>
      </c>
      <c r="C303" s="791">
        <f>IF(ISBLANK(POLJ3!C7),"-",POLJ3!C7)</f>
        <v>12</v>
      </c>
      <c r="D303" s="1110">
        <f>IF(ISBLANK(POLJ3!D7),"-",POLJ3!D7)</f>
        <v>91</v>
      </c>
      <c r="E303" s="1110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1365</v>
      </c>
      <c r="C304" s="807">
        <f>IF(ISBLANK(POLJ3!C8),"-",POLJ3!C8)</f>
        <v>202</v>
      </c>
      <c r="D304" s="1158">
        <f>IF(ISBLANK(POLJ3!D8),"-",POLJ3!D8)</f>
        <v>1163</v>
      </c>
      <c r="E304" s="115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59">
        <f>IF(ISBLANK(POLJ2!B3),"-",POLJ2!B3)</f>
        <v>29.57</v>
      </c>
      <c r="C310" s="1159"/>
      <c r="D310" s="3"/>
      <c r="E310" s="5"/>
      <c r="F310" s="5"/>
      <c r="G310" s="815" t="s">
        <v>854</v>
      </c>
      <c r="H310" s="816">
        <f>IF(ISBLANK(POLJ2!H3),"-",POLJ2!H3)</f>
        <v>1412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60">
        <f>IF(ISBLANK(POLJ2!B4),"-",POLJ2!B4)</f>
        <v>943.56</v>
      </c>
      <c r="C311" s="1160"/>
      <c r="D311" s="3"/>
      <c r="E311" s="5"/>
      <c r="F311" s="5"/>
      <c r="G311" s="810" t="s">
        <v>855</v>
      </c>
      <c r="H311" s="248">
        <f>IF(ISBLANK(POLJ2!H4),"-",POLJ2!H4)</f>
        <v>2524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60">
        <f>IF(ISBLANK(POLJ2!B5),"-",POLJ2!B5)</f>
        <v>180.35</v>
      </c>
      <c r="C312" s="1160"/>
      <c r="D312" s="3"/>
      <c r="E312" s="5"/>
      <c r="F312" s="5"/>
      <c r="G312" s="810" t="s">
        <v>856</v>
      </c>
      <c r="H312" s="248">
        <f>IF(ISBLANK(POLJ2!H5),"-",POLJ2!H5)</f>
        <v>609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60">
        <f>IF(ISBLANK(POLJ2!B6),"-",POLJ2!B6)</f>
        <v>6.92</v>
      </c>
      <c r="C313" s="1160"/>
      <c r="D313" s="3"/>
      <c r="E313" s="5"/>
      <c r="F313" s="5"/>
      <c r="G313" s="812" t="s">
        <v>857</v>
      </c>
      <c r="H313" s="249">
        <f>IF(ISBLANK(POLJ2!H6),"-",POLJ2!H6)</f>
        <v>129336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60">
        <f>IF(ISBLANK(POLJ2!B7),"-",POLJ2!B7)</f>
        <v>1.57</v>
      </c>
      <c r="C314" s="1160"/>
      <c r="D314" s="3"/>
      <c r="E314" s="5"/>
      <c r="F314" s="5"/>
      <c r="G314" s="814" t="s">
        <v>847</v>
      </c>
      <c r="H314" s="817">
        <f>IF(ISBLANK(POLJ2!H7),"-",POLJ2!H7)</f>
        <v>133881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61">
        <f>IF(ISBLANK(POLJ2!B8),"-",POLJ2!B8)</f>
        <v>2185.06</v>
      </c>
      <c r="C315" s="116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6">
        <f>IF(ISBLANK(POLJ2!B9),"-",POLJ2!B9)</f>
        <v>3347.03</v>
      </c>
      <c r="C316" s="112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2" t="s">
        <v>891</v>
      </c>
      <c r="B361" s="1172"/>
      <c r="C361" s="341">
        <f>IF(ISBLANK(OBRAZ1!B4),"-",OBRAZ1!B4)</f>
        <v>0</v>
      </c>
      <c r="D361" s="400"/>
      <c r="E361" s="342" t="str">
        <f>IF(LEN(OBRAZ1!C4)&gt;0,"(" &amp; OBRAZ1!C4 &amp; ")", "-")</f>
        <v>(2022)</v>
      </c>
      <c r="F361" s="314"/>
      <c r="G361" s="1171" t="s">
        <v>1975</v>
      </c>
      <c r="H361" s="1171"/>
      <c r="I361" s="1171"/>
      <c r="J361" s="1171"/>
      <c r="K361" s="1171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7" t="s">
        <v>892</v>
      </c>
      <c r="B362" s="1137"/>
      <c r="C362" s="345">
        <f>IF(ISBLANK(OBRAZ1!B5),"-",OBRAZ1!B5)</f>
        <v>4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2" t="s">
        <v>1331</v>
      </c>
      <c r="B363" s="1132"/>
      <c r="C363" s="348">
        <f>IF(ISBLANK(OBRAZ1!B6),"-",OBRAZ1!B6)</f>
        <v>38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7" t="s">
        <v>500</v>
      </c>
      <c r="B364" s="1137"/>
      <c r="C364" s="409">
        <f>IF(ISBLANK(OBRAZ1!B7),"-",OBRAZ1!B7)</f>
        <v>25.9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156</v>
      </c>
      <c r="I364" s="808">
        <f>IF(ISBLANK(OBRAZ2!I6),"-",OBRAZ2!I6)</f>
        <v>133</v>
      </c>
      <c r="J364" s="808">
        <f>IF(ISBLANK(OBRAZ2!J6),"-",OBRAZ2!J6)</f>
        <v>23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2" t="s">
        <v>1332</v>
      </c>
      <c r="B365" s="1132"/>
      <c r="C365" s="348">
        <f>IF(ISBLANK(OBRAZ1!B8),"-",OBRAZ1!B8)</f>
        <v>76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7" t="s">
        <v>922</v>
      </c>
      <c r="B366" s="1137"/>
      <c r="C366" s="409">
        <f>IF(ISBLANK(OBRAZ1!B9),"-",OBRAZ1!B9)</f>
        <v>48.9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1333</v>
      </c>
      <c r="B367" s="1176"/>
      <c r="C367" s="353">
        <f>IF(ISBLANK(OBRAZ1!B10),"-",OBRAZ1!B10)</f>
        <v>76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14.000000000000002</v>
      </c>
      <c r="I375" s="850">
        <f>IF(ISBLANK(OBRAZ2!C12),"-",OBRAZ2!C21)</f>
        <v>18.589743589743591</v>
      </c>
      <c r="J375" s="850">
        <f>IF(ISBLANK(OBRAZ2!D12),"-",OBRAZ2!D21)</f>
        <v>17.368421052631579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40</v>
      </c>
      <c r="I377" s="851">
        <f>IF(ISBLANK(OBRAZ2!C14),"-",OBRAZ2!C23)</f>
        <v>44.871794871794876</v>
      </c>
      <c r="J377" s="851">
        <f>IF(ISBLANK(OBRAZ2!D14),"-",OBRAZ2!D23)</f>
        <v>42.631578947368418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27.333333333333332</v>
      </c>
      <c r="I379" s="851">
        <f>IF(ISBLANK(OBRAZ2!C16),"-",OBRAZ2!C25)</f>
        <v>21.153846153846153</v>
      </c>
      <c r="J379" s="851">
        <f>IF(ISBLANK(OBRAZ2!D16),"-",OBRAZ2!D25)</f>
        <v>20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18.666666666666668</v>
      </c>
      <c r="I380" s="852">
        <f>IF(ISBLANK(OBRAZ2!C17),"-",OBRAZ2!C26)</f>
        <v>15.384615384615385</v>
      </c>
      <c r="J380" s="852">
        <f>IF(ISBLANK(OBRAZ2!D17),"-",OBRAZ2!D26)</f>
        <v>20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39" t="s">
        <v>1334</v>
      </c>
      <c r="B408" s="1139"/>
      <c r="C408" s="548">
        <f>IF(ISBLANK(OBRAZ5!B4),"-",OBRAZ5!B4)</f>
        <v>2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1" t="s">
        <v>1335</v>
      </c>
      <c r="B409" s="1111"/>
      <c r="C409" s="345">
        <f>IF(ISBLANK(OBRAZ5!B5),"-",OBRAZ5!B5)</f>
        <v>9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2" t="s">
        <v>1336</v>
      </c>
      <c r="B410" s="1132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196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267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4" t="s">
        <v>1337</v>
      </c>
      <c r="B413" s="110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30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13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0" t="s">
        <v>1000</v>
      </c>
      <c r="B416" s="1150"/>
      <c r="C416" s="406">
        <f>IF(ISBLANK(OBRAZ5!B12),"-",OBRAZ5!B12)</f>
        <v>93.1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4" t="s">
        <v>1338</v>
      </c>
      <c r="B417" s="1104"/>
      <c r="C417" s="317">
        <f>IF(ISBLANK(OBRAZ5!B13),"-",OBRAZ5!B13)</f>
        <v>73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506</v>
      </c>
      <c r="B418" s="1105"/>
      <c r="C418" s="407">
        <f>IF(ISBLANK(OBRAZ5!B14),"-",OBRAZ5!B14)</f>
        <v>104.3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7" t="s">
        <v>1463</v>
      </c>
      <c r="B419" s="1137"/>
      <c r="C419" s="409">
        <f>IF(ISBLANK(OBRAZ5!B15),"-",OBRAZ5!B15)</f>
        <v>1.5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4" t="s">
        <v>507</v>
      </c>
      <c r="B420" s="1104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0" t="s">
        <v>508</v>
      </c>
      <c r="B421" s="1140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3" t="s">
        <v>1339</v>
      </c>
      <c r="B444" s="1153"/>
      <c r="C444" s="548">
        <f>IF(ISBLANK(OBRAZ7!B4),"-",OBRAZ7!B4)</f>
        <v>0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4" t="s">
        <v>1340</v>
      </c>
      <c r="B445" s="1154"/>
      <c r="C445" s="317">
        <f>IF(COUNT(OBRAZ8!B7,OBRAZ8!E7,OBRAZ8!H7)=0,"-",OBRAZ8!K7)</f>
        <v>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2" t="s">
        <v>512</v>
      </c>
      <c r="B446" s="1152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8" t="s">
        <v>1341</v>
      </c>
      <c r="B447" s="1138"/>
      <c r="C447" s="348">
        <f>IF(COUNT(OBRAZ8!B23,OBRAZ8!E23,OBRAZ8!H23)=0,"-",OBRAZ8!K23)</f>
        <v>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2" t="s">
        <v>1464</v>
      </c>
      <c r="B448" s="1152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7" t="s">
        <v>1465</v>
      </c>
      <c r="B449" s="1167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3" t="s">
        <v>513</v>
      </c>
      <c r="B450" s="1133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5" t="s">
        <v>517</v>
      </c>
      <c r="B490" s="1135"/>
      <c r="C490" s="1135"/>
      <c r="D490" s="824"/>
      <c r="E490" s="548" t="str">
        <f>IF(ISBLANK(ZDRAV1!B4),"-",ZDRAV1!B4)</f>
        <v>-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4" t="s">
        <v>2151</v>
      </c>
      <c r="B491" s="1104"/>
      <c r="C491" s="1104"/>
      <c r="D491" s="785"/>
      <c r="E491" s="407" t="str">
        <f>IF(ISBLANK(ZDRAV1!B5),"-",ZDRAV1!B5)</f>
        <v>-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4" t="s">
        <v>2647</v>
      </c>
      <c r="B492" s="1104"/>
      <c r="C492" s="1104"/>
      <c r="D492" s="785"/>
      <c r="E492" s="407">
        <f>IF(ISBLANK(ZDRAV1!B6),"-",ZDRAV1!B6)</f>
        <v>0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4" t="s">
        <v>2646</v>
      </c>
      <c r="B493" s="1104"/>
      <c r="C493" s="1104"/>
      <c r="D493" s="785"/>
      <c r="E493" s="407" t="str">
        <f>IF(ISBLANK(ZDRAV1!B7),"-",ZDRAV1!B7)</f>
        <v>-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4" t="s">
        <v>2648</v>
      </c>
      <c r="B494" s="1104"/>
      <c r="C494" s="1104"/>
      <c r="D494" s="785"/>
      <c r="E494" s="407">
        <f>IF(ISBLANK(ZDRAV1!B8),"-",ZDRAV1!B8)</f>
        <v>0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7" t="s">
        <v>2641</v>
      </c>
      <c r="B495" s="1137"/>
      <c r="C495" s="1137"/>
      <c r="D495" s="783"/>
      <c r="E495" s="409" t="str">
        <f>IF(ISBLANK(ZDRAV1!B9),"-",ZDRAV1!B9)</f>
        <v>-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2" t="s">
        <v>518</v>
      </c>
      <c r="B496" s="1132"/>
      <c r="C496" s="1132"/>
      <c r="D496" s="782"/>
      <c r="E496" s="406" t="str">
        <f>IF(ISBLANK(ZDRAV1!B10),"-",ZDRAV1!B10)</f>
        <v>-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7" t="s">
        <v>520</v>
      </c>
      <c r="B497" s="1137"/>
      <c r="C497" s="1137"/>
      <c r="D497" s="783"/>
      <c r="E497" s="409" t="str">
        <f>IF(ISBLANK(ZDRAV1!B11),"-",ZDRAV1!B11)</f>
        <v>-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2" t="s">
        <v>1634</v>
      </c>
      <c r="B498" s="1132"/>
      <c r="C498" s="1132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7" t="s">
        <v>2642</v>
      </c>
      <c r="B499" s="1137"/>
      <c r="C499" s="1137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4" t="s">
        <v>2152</v>
      </c>
      <c r="B500" s="1104"/>
      <c r="C500" s="1104"/>
      <c r="D500" s="389"/>
      <c r="E500" s="407" t="str">
        <f>IF(ISBLANK(ZDRAV1!B18),"-",ZDRAV1!B18)</f>
        <v>-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0" t="s">
        <v>2153</v>
      </c>
      <c r="B501" s="1140"/>
      <c r="C501" s="1140"/>
      <c r="D501" s="825"/>
      <c r="E501" s="801" t="str">
        <f>IF(ISBLANK(ZDRAV1!B19),"-",ZDRAV1!B19)</f>
        <v>-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5" t="s">
        <v>1342</v>
      </c>
      <c r="B527" s="1135"/>
      <c r="C527" s="1135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7" t="s">
        <v>2824</v>
      </c>
      <c r="B528" s="1137"/>
      <c r="C528" s="1137"/>
      <c r="D528" s="783"/>
      <c r="E528" s="409" t="str">
        <f>IF(ISBLANK('SOC1'!B5),"-",'SOC1'!B5)</f>
        <v>-</v>
      </c>
      <c r="F528" s="346" t="str">
        <f>IF(LEN('SOC1'!C5)&gt;0,"(" &amp; 'SOC1'!C5 &amp; ")", "-")</f>
        <v>-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4" t="s">
        <v>1553</v>
      </c>
      <c r="B529" s="1104"/>
      <c r="C529" s="110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4" t="s">
        <v>952</v>
      </c>
      <c r="B530" s="1104"/>
      <c r="C530" s="110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0" t="s">
        <v>953</v>
      </c>
      <c r="B531" s="1140"/>
      <c r="C531" s="1140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6" t="s">
        <v>1491</v>
      </c>
      <c r="B545" s="1146"/>
      <c r="C545" s="1146"/>
      <c r="D545" s="827"/>
      <c r="E545" s="828" t="str">
        <f>IF(ISBLANK('SOC9'!E7),"-",'SOC9'!E7)</f>
        <v/>
      </c>
      <c r="F545" s="829" t="str">
        <f>IF(LEN('SOC9'!D7)&gt;0,"(" &amp; 'SOC9'!D7 &amp; ")", "-")</f>
        <v>-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5" t="s">
        <v>1492</v>
      </c>
      <c r="B546" s="1105"/>
      <c r="C546" s="1105"/>
      <c r="D546" s="784"/>
      <c r="E546" s="317" t="str">
        <f>IF(ISBLANK('SOC3'!B4),"-",'SOC3'!B4)</f>
        <v>-</v>
      </c>
      <c r="F546" s="318" t="str">
        <f>IF(LEN('SOC3'!C4)&gt;0,"(" &amp; 'SOC3'!C4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1" t="s">
        <v>1493</v>
      </c>
      <c r="B547" s="1111"/>
      <c r="C547" s="1111"/>
      <c r="D547" s="780"/>
      <c r="E547" s="409" t="str">
        <f>IF(ISBLANK('SOC3'!B5),"-",'SOC3'!B5)</f>
        <v>-</v>
      </c>
      <c r="F547" s="346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0" t="s">
        <v>1494</v>
      </c>
      <c r="B548" s="1150"/>
      <c r="C548" s="1150"/>
      <c r="D548" s="786"/>
      <c r="E548" s="406" t="str">
        <f>IF(ISBLANK('SOC3'!B6),"-",'SOC3'!B6)</f>
        <v>-</v>
      </c>
      <c r="F548" s="349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1" t="s">
        <v>1495</v>
      </c>
      <c r="B549" s="1111"/>
      <c r="C549" s="1111"/>
      <c r="D549" s="780"/>
      <c r="E549" s="409" t="str">
        <f>IF(ISBLANK('SOC3'!B7),"-",'SOC3'!B7)</f>
        <v>-</v>
      </c>
      <c r="F549" s="346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8" t="s">
        <v>1496</v>
      </c>
      <c r="B550" s="1178"/>
      <c r="C550" s="1178"/>
      <c r="D550" s="792"/>
      <c r="E550" s="414" t="str">
        <f>IF(ISBLANK('SOC3'!B8),"-",'SOC3'!B8)</f>
        <v>-</v>
      </c>
      <c r="F550" s="415" t="str">
        <f>IF(LEN('SOC3'!C8)&gt;0,"(" &amp; 'SOC3'!C8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4" t="s">
        <v>1638</v>
      </c>
      <c r="B551" s="1104"/>
      <c r="C551" s="1104"/>
      <c r="D551" s="785"/>
      <c r="E551" s="317" t="str">
        <f>IF(ISBLANK('SOC3'!B9),"-",'SOC3'!B9)</f>
        <v>-</v>
      </c>
      <c r="F551" s="318" t="str">
        <f>IF(LEN('SOC3'!C9)&gt;0,"(" &amp; 'SOC3'!C9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0" t="s">
        <v>1639</v>
      </c>
      <c r="B552" s="1140"/>
      <c r="C552" s="1140"/>
      <c r="D552" s="826"/>
      <c r="E552" s="801" t="str">
        <f>IF(ISBLANK('SOC3'!B10),"-",'SOC3'!B10)</f>
        <v>-</v>
      </c>
      <c r="F552" s="796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8"/>
      <c r="B553" s="1168"/>
      <c r="C553" s="1168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5" t="s">
        <v>1497</v>
      </c>
      <c r="B564" s="1135"/>
      <c r="C564" s="1135"/>
      <c r="D564" s="824"/>
      <c r="E564" s="548" t="str">
        <f>IF(ISBLANK('SOC5'!B4),"-",'SOC5'!B4)</f>
        <v>-</v>
      </c>
      <c r="F564" s="794" t="str">
        <f>IF(LEN('SOC5'!C4)&gt;0,"(" &amp; 'SOC5'!C4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7" t="s">
        <v>1498</v>
      </c>
      <c r="B565" s="1137"/>
      <c r="C565" s="1137"/>
      <c r="D565" s="783"/>
      <c r="E565" s="409" t="str">
        <f>IF(ISBLANK('SOC5'!B5),"-",'SOC5'!B5)</f>
        <v>-</v>
      </c>
      <c r="F565" s="346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2" t="s">
        <v>1499</v>
      </c>
      <c r="B566" s="1132"/>
      <c r="C566" s="1132"/>
      <c r="D566" s="782"/>
      <c r="E566" s="348">
        <f>IF(ISBLANK('SOC5'!B6),"-",'SOC5'!B6)</f>
        <v>285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7" t="s">
        <v>1500</v>
      </c>
      <c r="B567" s="1137"/>
      <c r="C567" s="1137"/>
      <c r="D567" s="783"/>
      <c r="E567" s="409">
        <f>IF(ISBLANK('SOC5'!B7),"-",'SOC5'!B7)</f>
        <v>26.4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2" t="s">
        <v>1501</v>
      </c>
      <c r="B568" s="1132"/>
      <c r="C568" s="1132"/>
      <c r="D568" s="782"/>
      <c r="E568" s="348">
        <f>IF(ISBLANK('SOC5'!B8),"-",'SOC5'!B8)</f>
        <v>104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7" t="s">
        <v>1502</v>
      </c>
      <c r="B569" s="1137"/>
      <c r="C569" s="1137"/>
      <c r="D569" s="783"/>
      <c r="E569" s="409">
        <f>IF(ISBLANK('SOC5'!B9),"-",'SOC5'!B9)</f>
        <v>8.9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4" t="s">
        <v>1503</v>
      </c>
      <c r="B570" s="1104"/>
      <c r="C570" s="1104"/>
      <c r="D570" s="785"/>
      <c r="E570" s="317" t="str">
        <f>IF('SOC6'!E7&gt;0,'SOC6'!E7,"-")</f>
        <v>-</v>
      </c>
      <c r="F570" s="318" t="str">
        <f>IF('SOC6'!E7&gt;0,"(" &amp; 'SOC6'!A7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4" t="s">
        <v>1504</v>
      </c>
      <c r="B571" s="1104"/>
      <c r="C571" s="1104"/>
      <c r="D571" s="785"/>
      <c r="E571" s="317" t="str">
        <f>IF(ISBLANK('SOC5'!B11),"-",'SOC5'!B11)</f>
        <v>-</v>
      </c>
      <c r="F571" s="318" t="str">
        <f>IF(LEN('SOC5'!C11)&gt;0,"(" &amp; 'SOC5'!C11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0" t="s">
        <v>1505</v>
      </c>
      <c r="B572" s="1140"/>
      <c r="C572" s="1140"/>
      <c r="D572" s="826"/>
      <c r="E572" s="801" t="str">
        <f>IF(ISBLANK('SOC5'!B12),"-",'SOC5'!B12)</f>
        <v>-</v>
      </c>
      <c r="F572" s="796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39" t="s">
        <v>1270</v>
      </c>
      <c r="B597" s="1139"/>
      <c r="C597" s="1139"/>
      <c r="D597" s="830"/>
      <c r="E597" s="548" t="str">
        <f>IF(ISBLANK('SOC7'!B5),"-",'SOC7'!B5)</f>
        <v>-</v>
      </c>
      <c r="F597" s="794" t="str">
        <f>IF(LEN('SOC7'!C5)&gt;0,"(" &amp; 'SOC7'!C5 &amp; ")", "-")</f>
        <v>-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1" t="s">
        <v>1271</v>
      </c>
      <c r="B598" s="1111"/>
      <c r="C598" s="1111"/>
      <c r="D598" s="780"/>
      <c r="E598" s="345" t="str">
        <f>IF(ISBLANK('SOC7'!B6),"-",'SOC7'!B6)</f>
        <v>-</v>
      </c>
      <c r="F598" s="346" t="str">
        <f>IF(LEN('SOC7'!C6)&gt;0,"(" &amp; 'SOC7'!C6 &amp; ")", "-")</f>
        <v>-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5" t="s">
        <v>526</v>
      </c>
      <c r="B599" s="1105"/>
      <c r="C599" s="1105"/>
      <c r="D599" s="784"/>
      <c r="E599" s="317" t="str">
        <f>IF(ISBLANK('SOC7'!B9),"-",'SOC7'!B9)</f>
        <v>-</v>
      </c>
      <c r="F599" s="318" t="str">
        <f>IF(LEN('SOC7'!C9)&gt;0,"(" &amp; 'SOC7'!C9 &amp; ")", "-")</f>
        <v>-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9" t="s">
        <v>923</v>
      </c>
      <c r="B600" s="1169"/>
      <c r="C600" s="1169"/>
      <c r="D600" s="831"/>
      <c r="E600" s="463" t="str">
        <f>IF(ISBLANK('SOC7'!B10),"-",'SOC7'!B10)</f>
        <v>-</v>
      </c>
      <c r="F600" s="796" t="str">
        <f>IF(LEN('SOC7'!C10)&gt;0,"(" &amp; 'SOC7'!C10 &amp; ")", "-")</f>
        <v>-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5" t="s">
        <v>945</v>
      </c>
      <c r="B626" s="1135"/>
      <c r="C626" s="1135"/>
      <c r="D626" s="824"/>
      <c r="E626" s="800">
        <f>IF(ISBLANK(IZBORI!B4),"-",IZBORI!B4)</f>
        <v>62.6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0" t="s">
        <v>1550</v>
      </c>
      <c r="B627" s="1140"/>
      <c r="C627" s="1140"/>
      <c r="D627" s="826"/>
      <c r="E627" s="801">
        <f>IF(ISBLANK(IZBORI!B5),"-",IZBORI!B5)</f>
        <v>26.3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5" t="s">
        <v>1343</v>
      </c>
      <c r="B635" s="1135"/>
      <c r="C635" s="1135"/>
      <c r="D635" s="824"/>
      <c r="E635" s="548">
        <f>IF(ISBLANK(PRAV1!B4),"-",PRAV1!B4)</f>
        <v>3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4" t="s">
        <v>1344</v>
      </c>
      <c r="B636" s="1104"/>
      <c r="C636" s="1104"/>
      <c r="D636" s="785"/>
      <c r="E636" s="317">
        <f>IF(ISBLANK(PRAV1!B5),"-",PRAV1!B5)</f>
        <v>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0" t="s">
        <v>1345</v>
      </c>
      <c r="B637" s="1140"/>
      <c r="C637" s="1140"/>
      <c r="D637" s="826"/>
      <c r="E637" s="463">
        <f>IF(ISBLANK(PRAV1!B6),"-",PRAV1!B6)</f>
        <v>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39" t="s">
        <v>1466</v>
      </c>
      <c r="B649" s="1139"/>
      <c r="C649" s="1139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4" t="s">
        <v>2162</v>
      </c>
      <c r="B650" s="1104"/>
      <c r="C650" s="1104"/>
      <c r="D650" s="785"/>
      <c r="E650" s="317">
        <f>IF(ISBLANK(SAOBINFR1!B11),"-",SAOBINFR1!B11)</f>
        <v>1.6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0" t="s">
        <v>1467</v>
      </c>
      <c r="B651" s="1140"/>
      <c r="C651" s="1140"/>
      <c r="D651" s="826"/>
      <c r="E651" s="463">
        <f>IF(ISBLANK(SAOBINFR1!B12),"-",SAOBINFR1!B12)</f>
        <v>18</v>
      </c>
      <c r="F651" s="796" t="str">
        <f>IF(LEN(SAOBINFR1!C12)&gt;0,"(" &amp; SAOBINFR1!C12 &amp; ")", "-")</f>
        <v>(2020)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0" t="s">
        <v>2163</v>
      </c>
      <c r="B676" s="1120"/>
      <c r="C676" s="1120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1" t="s">
        <v>2164</v>
      </c>
      <c r="B677" s="1121"/>
      <c r="C677" s="1121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2" t="s">
        <v>2165</v>
      </c>
      <c r="B678" s="1122"/>
      <c r="C678" s="1122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3" t="s">
        <v>2166</v>
      </c>
      <c r="B679" s="1123"/>
      <c r="C679" s="1123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4" t="s">
        <v>2167</v>
      </c>
      <c r="B680" s="1124"/>
      <c r="C680" s="1124"/>
      <c r="D680" s="995"/>
      <c r="E680" s="987">
        <f>IF(ISBLANK(SAOBINFR1!B9),"-",SAOBINFR1!B9)</f>
        <v>12392.45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5" t="s">
        <v>2168</v>
      </c>
      <c r="B681" s="1125"/>
      <c r="C681" s="1125"/>
      <c r="D681" s="996"/>
      <c r="E681" s="997">
        <f>IF(ISBLANK(SAOBINFR1!B10),"-",SAOBINFR1!B10)</f>
        <v>48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1" t="s">
        <v>1212</v>
      </c>
      <c r="B695" s="1151"/>
      <c r="C695" s="834">
        <f>IF(ISBLANK(INDEKSI1!B6),"-",INDEKSI1!B6)</f>
        <v>15.58366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5" t="s">
        <v>1213</v>
      </c>
      <c r="B696" s="1165"/>
      <c r="C696" s="543">
        <f>IF(ISBLANK(INDEKSI1!B7),"-",INDEKSI1!B7)</f>
        <v>49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6" t="s">
        <v>1214</v>
      </c>
      <c r="B697" s="1106"/>
      <c r="C697" s="806">
        <f>IF(ISBLANK(INDEKSI1!B8),"-",INDEKSI1!B8)</f>
        <v>47.31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2" t="s">
        <v>1839</v>
      </c>
      <c r="B708" s="110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3082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306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3" t="s">
        <v>1840</v>
      </c>
      <c r="B711" s="110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23125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3724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7.5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12.2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7" t="s">
        <v>1279</v>
      </c>
      <c r="C742" s="1177"/>
      <c r="D742" s="1177"/>
      <c r="E742" s="1177"/>
      <c r="F742" s="1177"/>
      <c r="G742" s="1177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0</v>
      </c>
      <c r="C6" s="601">
        <v>2</v>
      </c>
      <c r="D6" s="612">
        <v>1</v>
      </c>
      <c r="E6" s="612">
        <v>1</v>
      </c>
      <c r="F6" s="1033">
        <v>20</v>
      </c>
      <c r="G6" s="612">
        <v>12</v>
      </c>
      <c r="H6" s="980">
        <v>8</v>
      </c>
      <c r="I6" s="1034">
        <v>11.4</v>
      </c>
      <c r="J6" s="612">
        <v>12.8</v>
      </c>
      <c r="K6" s="1035">
        <v>9.8000000000000007</v>
      </c>
      <c r="L6" s="1033">
        <v>61</v>
      </c>
      <c r="M6" s="612">
        <v>31</v>
      </c>
      <c r="N6" s="1028">
        <v>30</v>
      </c>
      <c r="O6" s="1034">
        <v>36.6</v>
      </c>
      <c r="P6" s="612">
        <v>33.299999999999997</v>
      </c>
      <c r="Q6" s="1028">
        <v>40.799999999999997</v>
      </c>
      <c r="R6" s="1033">
        <v>69</v>
      </c>
      <c r="S6" s="612">
        <v>37</v>
      </c>
      <c r="T6" s="1035">
        <v>32</v>
      </c>
    </row>
    <row r="7" spans="1:20" x14ac:dyDescent="0.25">
      <c r="A7" s="286">
        <v>2021</v>
      </c>
      <c r="B7" s="602">
        <v>0</v>
      </c>
      <c r="C7" s="601">
        <v>4</v>
      </c>
      <c r="D7" s="612">
        <v>1</v>
      </c>
      <c r="E7" s="612">
        <v>3</v>
      </c>
      <c r="F7" s="1033">
        <v>32</v>
      </c>
      <c r="G7" s="612">
        <v>19</v>
      </c>
      <c r="H7" s="980">
        <v>13</v>
      </c>
      <c r="I7" s="1034">
        <v>18.7</v>
      </c>
      <c r="J7" s="612">
        <v>21.2</v>
      </c>
      <c r="K7" s="1035">
        <v>16</v>
      </c>
      <c r="L7" s="1033">
        <v>67</v>
      </c>
      <c r="M7" s="612">
        <v>28</v>
      </c>
      <c r="N7" s="1028">
        <v>39</v>
      </c>
      <c r="O7" s="1034">
        <v>38.1</v>
      </c>
      <c r="P7" s="612">
        <v>28.9</v>
      </c>
      <c r="Q7" s="1028">
        <v>49.4</v>
      </c>
      <c r="R7" s="1033">
        <v>57</v>
      </c>
      <c r="S7" s="612">
        <v>36</v>
      </c>
      <c r="T7" s="1035">
        <v>21</v>
      </c>
    </row>
    <row r="8" spans="1:20" x14ac:dyDescent="0.25">
      <c r="A8" s="219">
        <v>2022</v>
      </c>
      <c r="B8" s="617">
        <v>0</v>
      </c>
      <c r="C8" s="947">
        <v>4</v>
      </c>
      <c r="D8" s="981">
        <v>1</v>
      </c>
      <c r="E8" s="981">
        <v>3</v>
      </c>
      <c r="F8" s="1036">
        <v>38</v>
      </c>
      <c r="G8" s="981">
        <v>19</v>
      </c>
      <c r="H8" s="979">
        <v>19</v>
      </c>
      <c r="I8" s="754">
        <v>25.9</v>
      </c>
      <c r="J8" s="981">
        <v>26.6</v>
      </c>
      <c r="K8" s="1037">
        <v>25.3</v>
      </c>
      <c r="L8" s="1036">
        <v>76</v>
      </c>
      <c r="M8" s="981">
        <v>38</v>
      </c>
      <c r="N8" s="691">
        <v>38</v>
      </c>
      <c r="O8" s="754">
        <v>48.9</v>
      </c>
      <c r="P8" s="981">
        <v>50.3</v>
      </c>
      <c r="Q8" s="691">
        <v>47.5</v>
      </c>
      <c r="R8" s="1036">
        <v>76</v>
      </c>
      <c r="S8" s="981">
        <v>43</v>
      </c>
      <c r="T8" s="1037">
        <v>33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2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9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196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267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30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13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93.1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73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104.3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1.5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86.725663716814154</v>
      </c>
      <c r="C21" s="739">
        <f>B10/(B7+B10)*100</f>
        <v>13.274336283185843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95.357142857142861</v>
      </c>
      <c r="C22" s="739">
        <f>B11/(B8+B11)*100</f>
        <v>4.6428571428571432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86.725663716814154</v>
      </c>
      <c r="C26" s="739">
        <f>C21</f>
        <v>13.274336283185843</v>
      </c>
    </row>
    <row r="27" spans="1:10" ht="24.75" x14ac:dyDescent="0.25">
      <c r="A27" s="742" t="s">
        <v>1407</v>
      </c>
      <c r="B27" s="739">
        <f>B22</f>
        <v>95.357142857142861</v>
      </c>
      <c r="C27" s="739">
        <f>C22</f>
        <v>4.6428571428571432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</v>
      </c>
      <c r="C5" s="1095">
        <v>1</v>
      </c>
      <c r="D5" s="914" t="s">
        <v>5</v>
      </c>
      <c r="E5" s="211"/>
      <c r="F5" s="125">
        <v>2021</v>
      </c>
      <c r="G5" s="70">
        <v>2</v>
      </c>
      <c r="H5" s="55">
        <v>1</v>
      </c>
      <c r="I5" s="110">
        <v>1</v>
      </c>
      <c r="J5" s="70">
        <v>9</v>
      </c>
      <c r="K5" s="55">
        <v>0</v>
      </c>
      <c r="L5" s="110">
        <v>9</v>
      </c>
      <c r="M5" s="70">
        <v>211</v>
      </c>
      <c r="N5" s="55">
        <v>289</v>
      </c>
      <c r="O5" s="70">
        <v>32</v>
      </c>
      <c r="P5" s="110">
        <v>18</v>
      </c>
    </row>
    <row r="6" spans="1:16" x14ac:dyDescent="0.25">
      <c r="A6" s="923" t="s">
        <v>259</v>
      </c>
      <c r="B6" s="1096">
        <v>0</v>
      </c>
      <c r="C6" s="1097">
        <v>9</v>
      </c>
      <c r="D6" s="915" t="s">
        <v>5</v>
      </c>
      <c r="E6" s="254"/>
      <c r="F6" s="125">
        <v>2022</v>
      </c>
      <c r="G6" s="212">
        <v>2</v>
      </c>
      <c r="H6" s="58">
        <v>1</v>
      </c>
      <c r="I6" s="160">
        <v>1</v>
      </c>
      <c r="J6" s="212">
        <v>9</v>
      </c>
      <c r="K6" s="58">
        <v>0</v>
      </c>
      <c r="L6" s="160">
        <v>9</v>
      </c>
      <c r="M6" s="212">
        <v>196</v>
      </c>
      <c r="N6" s="58">
        <v>267</v>
      </c>
      <c r="O6" s="212">
        <v>30</v>
      </c>
      <c r="P6" s="160">
        <v>13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2</v>
      </c>
      <c r="H7" s="94">
        <v>1</v>
      </c>
      <c r="I7" s="169">
        <v>1</v>
      </c>
      <c r="J7" s="167"/>
      <c r="K7" s="94"/>
      <c r="L7" s="169"/>
      <c r="M7" s="167">
        <v>237</v>
      </c>
      <c r="N7" s="94">
        <v>269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</v>
      </c>
      <c r="C11" s="918">
        <f>IF(ISBLANK(C5),"",C5)</f>
        <v>1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9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99.3</v>
      </c>
      <c r="C5" s="611">
        <v>96</v>
      </c>
      <c r="D5" s="945">
        <v>102.7</v>
      </c>
      <c r="E5" s="610"/>
      <c r="F5" s="611"/>
      <c r="G5" s="945"/>
      <c r="H5" s="610"/>
      <c r="I5" s="611"/>
      <c r="J5" s="945"/>
      <c r="K5" s="610">
        <v>88</v>
      </c>
      <c r="L5" s="611">
        <v>40</v>
      </c>
      <c r="M5" s="945">
        <v>48</v>
      </c>
      <c r="N5" s="610">
        <v>87.1</v>
      </c>
      <c r="O5" s="611">
        <v>88.9</v>
      </c>
      <c r="P5" s="945">
        <v>85.7</v>
      </c>
      <c r="Q5" s="610">
        <v>2.2999999999999998</v>
      </c>
      <c r="R5" s="611">
        <v>4.7</v>
      </c>
      <c r="S5" s="945">
        <v>0</v>
      </c>
    </row>
    <row r="6" spans="1:19" x14ac:dyDescent="0.25">
      <c r="A6" s="286">
        <v>2021</v>
      </c>
      <c r="B6" s="457">
        <v>98</v>
      </c>
      <c r="C6" s="458">
        <v>97.1</v>
      </c>
      <c r="D6" s="976">
        <v>98.9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92</v>
      </c>
      <c r="L6" s="458">
        <v>49</v>
      </c>
      <c r="M6" s="976">
        <v>43</v>
      </c>
      <c r="N6" s="457">
        <v>98.9</v>
      </c>
      <c r="O6" s="458">
        <v>100</v>
      </c>
      <c r="P6" s="976">
        <v>97.7</v>
      </c>
      <c r="Q6" s="457">
        <v>1.5</v>
      </c>
      <c r="R6" s="458">
        <v>0.7</v>
      </c>
      <c r="S6" s="976">
        <v>2.2999999999999998</v>
      </c>
    </row>
    <row r="7" spans="1:19" x14ac:dyDescent="0.25">
      <c r="A7" s="286">
        <v>2022</v>
      </c>
      <c r="B7" s="601">
        <v>93.1</v>
      </c>
      <c r="C7" s="612">
        <v>94.8</v>
      </c>
      <c r="D7" s="980">
        <v>91.5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73</v>
      </c>
      <c r="L7" s="612">
        <v>43</v>
      </c>
      <c r="M7" s="980">
        <v>30</v>
      </c>
      <c r="N7" s="601">
        <v>104.3</v>
      </c>
      <c r="O7" s="612">
        <v>104.9</v>
      </c>
      <c r="P7" s="980">
        <v>103.5</v>
      </c>
      <c r="Q7" s="601">
        <v>1.5</v>
      </c>
      <c r="R7" s="612">
        <v>-0.8</v>
      </c>
      <c r="S7" s="980">
        <v>3.5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0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141703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18702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0</v>
      </c>
      <c r="C5" s="616">
        <v>0</v>
      </c>
      <c r="D5" s="616">
        <v>0</v>
      </c>
      <c r="E5" s="599">
        <v>0</v>
      </c>
      <c r="F5" s="616">
        <v>0</v>
      </c>
      <c r="G5" s="945">
        <v>0</v>
      </c>
      <c r="H5" s="616">
        <v>0</v>
      </c>
      <c r="I5" s="616">
        <v>0</v>
      </c>
      <c r="J5" s="616">
        <v>0</v>
      </c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0</v>
      </c>
      <c r="C6" s="612">
        <v>0</v>
      </c>
      <c r="D6" s="946">
        <v>0</v>
      </c>
      <c r="E6" s="601">
        <v>0</v>
      </c>
      <c r="F6" s="612">
        <v>0</v>
      </c>
      <c r="G6" s="946">
        <v>0</v>
      </c>
      <c r="H6" s="601">
        <v>0</v>
      </c>
      <c r="I6" s="612">
        <v>0</v>
      </c>
      <c r="J6" s="612">
        <v>0</v>
      </c>
      <c r="K6" s="218">
        <f>SUM(B6,E6,H6)</f>
        <v>0</v>
      </c>
      <c r="M6" s="105" t="s">
        <v>284</v>
      </c>
      <c r="N6" s="171">
        <f>IF(ISBLANK(J7),"",J7)</f>
        <v>0</v>
      </c>
      <c r="O6" s="80">
        <f>IF(ISBLANK(I7),"",I7)</f>
        <v>0</v>
      </c>
      <c r="P6" s="211"/>
    </row>
    <row r="7" spans="1:17" ht="24.75" x14ac:dyDescent="0.25">
      <c r="A7" s="218">
        <v>2023</v>
      </c>
      <c r="B7" s="601">
        <v>0</v>
      </c>
      <c r="C7" s="612">
        <v>0</v>
      </c>
      <c r="D7" s="946">
        <v>0</v>
      </c>
      <c r="E7" s="601">
        <v>0</v>
      </c>
      <c r="F7" s="612">
        <v>0</v>
      </c>
      <c r="G7" s="946">
        <v>0</v>
      </c>
      <c r="H7" s="601">
        <v>0</v>
      </c>
      <c r="I7" s="612">
        <v>0</v>
      </c>
      <c r="J7" s="612">
        <v>0</v>
      </c>
      <c r="K7" s="218">
        <f>SUM(B7,E7,H7)</f>
        <v>0</v>
      </c>
      <c r="M7" s="106" t="s">
        <v>285</v>
      </c>
      <c r="N7" s="220">
        <f>IF(ISBLANK(G7),"",G7)</f>
        <v>0</v>
      </c>
      <c r="O7" s="107">
        <f>IF(ISBLANK(F7),"",F7)</f>
        <v>0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0</v>
      </c>
      <c r="O8" s="83">
        <f>IF(ISBLANK(C7),"",C7)</f>
        <v>0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0</v>
      </c>
      <c r="O13" s="80">
        <f>IF(ISBLANK(I7),"",I7)</f>
        <v>0</v>
      </c>
      <c r="P13" s="211"/>
    </row>
    <row r="14" spans="1:17" ht="27.75" customHeight="1" x14ac:dyDescent="0.25">
      <c r="M14" s="106" t="s">
        <v>515</v>
      </c>
      <c r="N14" s="220">
        <f>IF(ISBLANK(G7),"",G7)</f>
        <v>0</v>
      </c>
      <c r="O14" s="107">
        <f>IF(ISBLANK(F7),"",F7)</f>
        <v>0</v>
      </c>
      <c r="P14" s="211"/>
    </row>
    <row r="15" spans="1:17" ht="26.25" customHeight="1" x14ac:dyDescent="0.25">
      <c r="M15" s="108" t="s">
        <v>516</v>
      </c>
      <c r="N15" s="170">
        <f>IF(ISBLANK(D7),"",D7)</f>
        <v>0</v>
      </c>
      <c r="O15" s="83">
        <f>IF(ISBLANK(C7),"",C7)</f>
        <v>0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0</v>
      </c>
      <c r="C21" s="616">
        <v>0</v>
      </c>
      <c r="D21" s="616">
        <v>0</v>
      </c>
      <c r="E21" s="599">
        <v>0</v>
      </c>
      <c r="F21" s="616">
        <v>0</v>
      </c>
      <c r="G21" s="945">
        <v>0</v>
      </c>
      <c r="H21" s="616">
        <v>0</v>
      </c>
      <c r="I21" s="616">
        <v>0</v>
      </c>
      <c r="J21" s="616">
        <v>0</v>
      </c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0</v>
      </c>
      <c r="C22" s="1028">
        <v>0</v>
      </c>
      <c r="D22" s="980">
        <v>0</v>
      </c>
      <c r="E22" s="1034">
        <v>0</v>
      </c>
      <c r="F22" s="1028">
        <v>0</v>
      </c>
      <c r="G22" s="980">
        <v>0</v>
      </c>
      <c r="H22" s="1034">
        <v>0</v>
      </c>
      <c r="I22" s="1028">
        <v>0</v>
      </c>
      <c r="J22" s="1028">
        <v>0</v>
      </c>
      <c r="K22" s="218">
        <f>SUM(B22,E22,H22)</f>
        <v>0</v>
      </c>
      <c r="M22" s="105" t="s">
        <v>284</v>
      </c>
      <c r="N22" s="171">
        <f>IF(ISBLANK(J23),"",J23)</f>
        <v>0</v>
      </c>
      <c r="O22" s="80">
        <f>IF(ISBLANK(I23),"",I23)</f>
        <v>0</v>
      </c>
      <c r="P22" s="211"/>
    </row>
    <row r="23" spans="1:17" ht="24.75" x14ac:dyDescent="0.25">
      <c r="A23" s="218">
        <v>2022</v>
      </c>
      <c r="B23" s="1034">
        <v>0</v>
      </c>
      <c r="C23" s="1028">
        <v>0</v>
      </c>
      <c r="D23" s="980">
        <v>0</v>
      </c>
      <c r="E23" s="1034">
        <v>0</v>
      </c>
      <c r="F23" s="1028">
        <v>0</v>
      </c>
      <c r="G23" s="980">
        <v>0</v>
      </c>
      <c r="H23" s="1034">
        <v>0</v>
      </c>
      <c r="I23" s="1028">
        <v>0</v>
      </c>
      <c r="J23" s="1028">
        <v>0</v>
      </c>
      <c r="K23" s="218">
        <f>SUM(B23,E23,H23)</f>
        <v>0</v>
      </c>
      <c r="M23" s="106" t="s">
        <v>285</v>
      </c>
      <c r="N23" s="220">
        <f>IF(ISBLANK(G23),"",G23)</f>
        <v>0</v>
      </c>
      <c r="O23" s="107">
        <f>IF(ISBLANK(F23),"",F23)</f>
        <v>0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0</v>
      </c>
      <c r="O24" s="109">
        <f>IF(ISBLANK(C23),"",C23)</f>
        <v>0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0</v>
      </c>
      <c r="O29" s="80">
        <f>IF(ISBLANK(I23),"",I23)</f>
        <v>0</v>
      </c>
      <c r="P29" s="211"/>
    </row>
    <row r="30" spans="1:17" ht="27.75" customHeight="1" x14ac:dyDescent="0.25">
      <c r="M30" s="106" t="s">
        <v>515</v>
      </c>
      <c r="N30" s="220">
        <f>IF(ISBLANK(G23),"",G23)</f>
        <v>0</v>
      </c>
      <c r="O30" s="107">
        <f>IF(ISBLANK(F23),"",F23)</f>
        <v>0</v>
      </c>
      <c r="P30" s="211"/>
    </row>
    <row r="31" spans="1:17" ht="27.75" customHeight="1" x14ac:dyDescent="0.25">
      <c r="M31" s="108" t="s">
        <v>516</v>
      </c>
      <c r="N31" s="221">
        <f>IF(ISBLANK(D23),"",D23)</f>
        <v>0</v>
      </c>
      <c r="O31" s="109">
        <f>IF(ISBLANK(C23),"",C23)</f>
        <v>0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141703</v>
      </c>
      <c r="D5" s="253"/>
    </row>
    <row r="6" spans="1:4" ht="30" x14ac:dyDescent="0.25">
      <c r="A6" s="686" t="s">
        <v>474</v>
      </c>
      <c r="B6" s="617">
        <v>0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</v>
      </c>
      <c r="J5" s="611">
        <v>0</v>
      </c>
      <c r="K5" s="945">
        <v>0</v>
      </c>
      <c r="L5" s="610"/>
      <c r="M5" s="611"/>
      <c r="N5" s="945"/>
    </row>
    <row r="6" spans="1:14" x14ac:dyDescent="0.25">
      <c r="A6" s="286">
        <v>2021</v>
      </c>
      <c r="B6" s="457">
        <v>0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</v>
      </c>
      <c r="J6" s="458">
        <v>0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0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</v>
      </c>
      <c r="J7" s="612">
        <v>0</v>
      </c>
      <c r="K7" s="980">
        <v>0</v>
      </c>
      <c r="L7" s="601"/>
      <c r="M7" s="612"/>
      <c r="N7" s="980"/>
    </row>
    <row r="8" spans="1:14" x14ac:dyDescent="0.25">
      <c r="A8" s="219">
        <v>2023</v>
      </c>
      <c r="B8" s="947">
        <v>0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10</v>
      </c>
      <c r="C5" s="207">
        <v>9</v>
      </c>
      <c r="G5" s="113"/>
      <c r="H5" s="174" t="s">
        <v>586</v>
      </c>
      <c r="I5" s="207">
        <v>12</v>
      </c>
      <c r="J5" s="207">
        <v>9</v>
      </c>
    </row>
    <row r="6" spans="1:13" ht="15" customHeight="1" x14ac:dyDescent="0.25">
      <c r="A6" s="175" t="s">
        <v>587</v>
      </c>
      <c r="B6" s="208">
        <v>435</v>
      </c>
      <c r="C6" s="208">
        <v>92</v>
      </c>
      <c r="G6" s="113"/>
      <c r="H6" s="175" t="s">
        <v>587</v>
      </c>
      <c r="I6" s="208">
        <v>112</v>
      </c>
      <c r="J6" s="208">
        <v>26</v>
      </c>
    </row>
    <row r="7" spans="1:13" ht="15" customHeight="1" x14ac:dyDescent="0.25">
      <c r="A7" s="175" t="s">
        <v>588</v>
      </c>
      <c r="B7" s="208">
        <v>815</v>
      </c>
      <c r="C7" s="208">
        <v>593</v>
      </c>
      <c r="G7" s="113"/>
      <c r="H7" s="175" t="s">
        <v>588</v>
      </c>
      <c r="I7" s="208">
        <v>429</v>
      </c>
      <c r="J7" s="208">
        <v>252</v>
      </c>
    </row>
    <row r="8" spans="1:13" ht="15" customHeight="1" x14ac:dyDescent="0.25">
      <c r="A8" s="175" t="s">
        <v>589</v>
      </c>
      <c r="B8" s="208">
        <v>1279</v>
      </c>
      <c r="C8" s="208">
        <v>1362</v>
      </c>
      <c r="G8" s="113"/>
      <c r="H8" s="175" t="s">
        <v>589</v>
      </c>
      <c r="I8" s="208">
        <v>1007</v>
      </c>
      <c r="J8" s="208">
        <v>1037</v>
      </c>
    </row>
    <row r="9" spans="1:13" ht="15" customHeight="1" x14ac:dyDescent="0.25">
      <c r="A9" s="175" t="s">
        <v>590</v>
      </c>
      <c r="B9" s="208">
        <v>1260</v>
      </c>
      <c r="C9" s="208">
        <v>1736</v>
      </c>
      <c r="G9" s="113"/>
      <c r="H9" s="175" t="s">
        <v>590</v>
      </c>
      <c r="I9" s="208">
        <v>1312</v>
      </c>
      <c r="J9" s="208">
        <v>1675</v>
      </c>
    </row>
    <row r="10" spans="1:13" ht="15" customHeight="1" x14ac:dyDescent="0.25">
      <c r="A10" s="175" t="s">
        <v>591</v>
      </c>
      <c r="B10" s="208">
        <v>113</v>
      </c>
      <c r="C10" s="208">
        <v>147</v>
      </c>
      <c r="G10" s="113"/>
      <c r="H10" s="175" t="s">
        <v>591</v>
      </c>
      <c r="I10" s="208">
        <v>133</v>
      </c>
      <c r="J10" s="208">
        <v>119</v>
      </c>
    </row>
    <row r="11" spans="1:13" ht="15" customHeight="1" x14ac:dyDescent="0.25">
      <c r="A11" s="176" t="s">
        <v>592</v>
      </c>
      <c r="B11" s="209">
        <v>133</v>
      </c>
      <c r="C11" s="209">
        <v>163</v>
      </c>
      <c r="G11" s="113"/>
      <c r="H11" s="176" t="s">
        <v>592</v>
      </c>
      <c r="I11" s="209">
        <v>235</v>
      </c>
      <c r="J11" s="209">
        <v>243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10</v>
      </c>
      <c r="C17" s="178">
        <f>IF(ISBLANK(C5),"0",C5)</f>
        <v>9</v>
      </c>
      <c r="G17" s="113"/>
      <c r="H17" s="174" t="s">
        <v>586</v>
      </c>
      <c r="I17" s="177">
        <f>IF(ISBLANK(I5),"0",I5)</f>
        <v>12</v>
      </c>
      <c r="J17" s="178">
        <f>IF(ISBLANK(J5),"0",J5)</f>
        <v>9</v>
      </c>
    </row>
    <row r="18" spans="1:13" ht="15" customHeight="1" x14ac:dyDescent="0.25">
      <c r="A18" s="175" t="s">
        <v>587</v>
      </c>
      <c r="B18" s="179">
        <f t="shared" ref="B18:C18" si="0">IF(ISBLANK(B6),"0",B6)</f>
        <v>435</v>
      </c>
      <c r="C18" s="180">
        <f t="shared" si="0"/>
        <v>92</v>
      </c>
      <c r="G18" s="113"/>
      <c r="H18" s="175" t="s">
        <v>587</v>
      </c>
      <c r="I18" s="179">
        <f t="shared" ref="I18:J18" si="1">IF(ISBLANK(I6),"0",I6)</f>
        <v>112</v>
      </c>
      <c r="J18" s="180">
        <f t="shared" si="1"/>
        <v>26</v>
      </c>
    </row>
    <row r="19" spans="1:13" ht="15" customHeight="1" x14ac:dyDescent="0.25">
      <c r="A19" s="175" t="s">
        <v>588</v>
      </c>
      <c r="B19" s="179">
        <f t="shared" ref="B19:C19" si="2">IF(ISBLANK(B7),"0",B7)</f>
        <v>815</v>
      </c>
      <c r="C19" s="180">
        <f t="shared" si="2"/>
        <v>593</v>
      </c>
      <c r="G19" s="113"/>
      <c r="H19" s="175" t="s">
        <v>588</v>
      </c>
      <c r="I19" s="179">
        <f t="shared" ref="I19:J19" si="3">IF(ISBLANK(I7),"0",I7)</f>
        <v>429</v>
      </c>
      <c r="J19" s="180">
        <f t="shared" si="3"/>
        <v>252</v>
      </c>
    </row>
    <row r="20" spans="1:13" ht="15" customHeight="1" x14ac:dyDescent="0.25">
      <c r="A20" s="175" t="s">
        <v>589</v>
      </c>
      <c r="B20" s="179">
        <f t="shared" ref="B20:C20" si="4">IF(ISBLANK(B8),"0",B8)</f>
        <v>1279</v>
      </c>
      <c r="C20" s="180">
        <f t="shared" si="4"/>
        <v>1362</v>
      </c>
      <c r="G20" s="113"/>
      <c r="H20" s="175" t="s">
        <v>589</v>
      </c>
      <c r="I20" s="179">
        <f t="shared" ref="I20:J20" si="5">IF(ISBLANK(I8),"0",I8)</f>
        <v>1007</v>
      </c>
      <c r="J20" s="180">
        <f t="shared" si="5"/>
        <v>1037</v>
      </c>
    </row>
    <row r="21" spans="1:13" ht="15" customHeight="1" x14ac:dyDescent="0.25">
      <c r="A21" s="175" t="s">
        <v>590</v>
      </c>
      <c r="B21" s="179">
        <f t="shared" ref="B21:C21" si="6">IF(ISBLANK(B9),"0",B9)</f>
        <v>1260</v>
      </c>
      <c r="C21" s="180">
        <f t="shared" si="6"/>
        <v>1736</v>
      </c>
      <c r="G21" s="113"/>
      <c r="H21" s="175" t="s">
        <v>590</v>
      </c>
      <c r="I21" s="179">
        <f t="shared" ref="I21:J21" si="7">IF(ISBLANK(I9),"0",I9)</f>
        <v>1312</v>
      </c>
      <c r="J21" s="180">
        <f t="shared" si="7"/>
        <v>1675</v>
      </c>
    </row>
    <row r="22" spans="1:13" ht="15" customHeight="1" x14ac:dyDescent="0.25">
      <c r="A22" s="175" t="s">
        <v>591</v>
      </c>
      <c r="B22" s="179">
        <f t="shared" ref="B22:C22" si="8">IF(ISBLANK(B10),"0",B10)</f>
        <v>113</v>
      </c>
      <c r="C22" s="180">
        <f t="shared" si="8"/>
        <v>147</v>
      </c>
      <c r="G22" s="113"/>
      <c r="H22" s="175" t="s">
        <v>591</v>
      </c>
      <c r="I22" s="179">
        <f t="shared" ref="I22:J22" si="9">IF(ISBLANK(I10),"0",I10)</f>
        <v>133</v>
      </c>
      <c r="J22" s="180">
        <f t="shared" si="9"/>
        <v>119</v>
      </c>
    </row>
    <row r="23" spans="1:13" ht="15" customHeight="1" x14ac:dyDescent="0.25">
      <c r="A23" s="176" t="s">
        <v>592</v>
      </c>
      <c r="B23" s="181">
        <f t="shared" ref="B23:C23" si="10">IF(ISBLANK(B11),"0",B11)</f>
        <v>133</v>
      </c>
      <c r="C23" s="182">
        <f t="shared" si="10"/>
        <v>163</v>
      </c>
      <c r="G23" s="113"/>
      <c r="H23" s="176" t="s">
        <v>592</v>
      </c>
      <c r="I23" s="181">
        <f t="shared" ref="I23:J23" si="11">IF(ISBLANK(I11),"0",I11)</f>
        <v>235</v>
      </c>
      <c r="J23" s="182">
        <f t="shared" si="11"/>
        <v>243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0.2472187886279357</v>
      </c>
      <c r="C29" s="184">
        <f>C17/SUM(C17:C23)*100</f>
        <v>0.21940516821062897</v>
      </c>
      <c r="D29" s="253"/>
      <c r="E29" s="253"/>
      <c r="G29" s="113"/>
      <c r="H29" s="174" t="s">
        <v>593</v>
      </c>
      <c r="I29" s="184">
        <f>I17/SUM(I17:I23)*100</f>
        <v>0.37037037037037041</v>
      </c>
      <c r="J29" s="184">
        <f>J17/SUM(J17:J23)*100</f>
        <v>0.26777744718833679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10.754017305315204</v>
      </c>
      <c r="C30" s="185">
        <f>C18/SUM(C17:C23)*100</f>
        <v>2.2428083861530959</v>
      </c>
      <c r="D30" s="253"/>
      <c r="E30" s="253"/>
      <c r="G30" s="113"/>
      <c r="H30" s="175" t="s">
        <v>594</v>
      </c>
      <c r="I30" s="185">
        <f>I18/SUM(I17:I23)*100</f>
        <v>3.4567901234567899</v>
      </c>
      <c r="J30" s="185">
        <f>J18/SUM(J17:J23)*100</f>
        <v>0.77357929187741736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20.148331273176762</v>
      </c>
      <c r="C31" s="185">
        <f>C19/SUM(C17:C23)*100</f>
        <v>14.456362749878107</v>
      </c>
      <c r="D31" s="253"/>
      <c r="E31" s="253"/>
      <c r="G31" s="113"/>
      <c r="H31" s="175" t="s">
        <v>595</v>
      </c>
      <c r="I31" s="185">
        <f>I19/SUM(I17:I23)*100</f>
        <v>13.240740740740742</v>
      </c>
      <c r="J31" s="185">
        <f>J19/SUM(J17:J23)*100</f>
        <v>7.4977685212734304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31.619283065512978</v>
      </c>
      <c r="C32" s="185">
        <f>C20/SUM(C17:C23)*100</f>
        <v>33.203315455875185</v>
      </c>
      <c r="D32" s="253"/>
      <c r="E32" s="253"/>
      <c r="G32" s="113"/>
      <c r="H32" s="175" t="s">
        <v>596</v>
      </c>
      <c r="I32" s="185">
        <f>I20/SUM(I17:I23)*100</f>
        <v>31.080246913580247</v>
      </c>
      <c r="J32" s="185">
        <f>J20/SUM(J17:J23)*100</f>
        <v>30.853912526033916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31.1495673671199</v>
      </c>
      <c r="C33" s="185">
        <f>C21/SUM(C17:C23)*100</f>
        <v>42.320819112627987</v>
      </c>
      <c r="D33" s="253"/>
      <c r="E33" s="253"/>
      <c r="G33" s="113"/>
      <c r="H33" s="175" t="s">
        <v>597</v>
      </c>
      <c r="I33" s="185">
        <f>I21/SUM(I17:I23)*100</f>
        <v>40.493827160493829</v>
      </c>
      <c r="J33" s="185">
        <f>J21/SUM(J17:J23)*100</f>
        <v>49.836358226718232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2.7935723114956739</v>
      </c>
      <c r="C34" s="185">
        <f>C22/SUM(C17:C23)*100</f>
        <v>3.5836177474402731</v>
      </c>
      <c r="D34" s="253"/>
      <c r="E34" s="253"/>
      <c r="G34" s="113"/>
      <c r="H34" s="175" t="s">
        <v>598</v>
      </c>
      <c r="I34" s="185">
        <f>I22/SUM(I17:I23)*100</f>
        <v>4.1049382716049383</v>
      </c>
      <c r="J34" s="185">
        <f>J22/SUM(J17:J23)*100</f>
        <v>3.5406129128235646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3.2880098887515454</v>
      </c>
      <c r="C35" s="186">
        <f>C23/SUM(C17:C23)*100</f>
        <v>3.9736713798147241</v>
      </c>
      <c r="D35" s="253"/>
      <c r="E35" s="253"/>
      <c r="G35" s="113"/>
      <c r="H35" s="176" t="s">
        <v>599</v>
      </c>
      <c r="I35" s="186">
        <f>I23/SUM(I17:I23)*100</f>
        <v>7.2530864197530871</v>
      </c>
      <c r="J35" s="186">
        <f>J23/SUM(J17:J23)*100</f>
        <v>7.2299910740850928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0.2472187886279357</v>
      </c>
      <c r="C41" s="184">
        <f t="shared" si="12"/>
        <v>0.21940516821062897</v>
      </c>
      <c r="G41" s="113"/>
      <c r="H41" s="174" t="s">
        <v>601</v>
      </c>
      <c r="I41" s="184">
        <f t="shared" ref="I41:J41" si="13">I29</f>
        <v>0.37037037037037041</v>
      </c>
      <c r="J41" s="184">
        <f t="shared" si="13"/>
        <v>0.26777744718833679</v>
      </c>
    </row>
    <row r="42" spans="1:12" x14ac:dyDescent="0.25">
      <c r="A42" s="175" t="s">
        <v>602</v>
      </c>
      <c r="B42" s="185">
        <f t="shared" si="12"/>
        <v>10.754017305315204</v>
      </c>
      <c r="C42" s="185">
        <f t="shared" si="12"/>
        <v>2.2428083861530959</v>
      </c>
      <c r="G42" s="113"/>
      <c r="H42" s="175" t="s">
        <v>602</v>
      </c>
      <c r="I42" s="185">
        <f t="shared" ref="I42:J42" si="14">I30</f>
        <v>3.4567901234567899</v>
      </c>
      <c r="J42" s="185">
        <f t="shared" si="14"/>
        <v>0.77357929187741736</v>
      </c>
    </row>
    <row r="43" spans="1:12" x14ac:dyDescent="0.25">
      <c r="A43" s="175" t="s">
        <v>603</v>
      </c>
      <c r="B43" s="185">
        <f t="shared" si="12"/>
        <v>20.148331273176762</v>
      </c>
      <c r="C43" s="185">
        <f t="shared" si="12"/>
        <v>14.456362749878107</v>
      </c>
      <c r="G43" s="113"/>
      <c r="H43" s="175" t="s">
        <v>603</v>
      </c>
      <c r="I43" s="185">
        <f t="shared" ref="I43:J43" si="15">I31</f>
        <v>13.240740740740742</v>
      </c>
      <c r="J43" s="185">
        <f t="shared" si="15"/>
        <v>7.4977685212734304</v>
      </c>
    </row>
    <row r="44" spans="1:12" x14ac:dyDescent="0.25">
      <c r="A44" s="175" t="s">
        <v>604</v>
      </c>
      <c r="B44" s="185">
        <f t="shared" si="12"/>
        <v>31.619283065512978</v>
      </c>
      <c r="C44" s="185">
        <f t="shared" si="12"/>
        <v>33.203315455875185</v>
      </c>
      <c r="G44" s="113"/>
      <c r="H44" s="175" t="s">
        <v>604</v>
      </c>
      <c r="I44" s="185">
        <f t="shared" ref="I44:J44" si="16">I32</f>
        <v>31.080246913580247</v>
      </c>
      <c r="J44" s="185">
        <f t="shared" si="16"/>
        <v>30.853912526033916</v>
      </c>
    </row>
    <row r="45" spans="1:12" x14ac:dyDescent="0.25">
      <c r="A45" s="175" t="s">
        <v>605</v>
      </c>
      <c r="B45" s="185">
        <f t="shared" si="12"/>
        <v>31.1495673671199</v>
      </c>
      <c r="C45" s="185">
        <f t="shared" si="12"/>
        <v>42.320819112627987</v>
      </c>
      <c r="G45" s="113"/>
      <c r="H45" s="175" t="s">
        <v>605</v>
      </c>
      <c r="I45" s="185">
        <f t="shared" ref="I45:J45" si="17">I33</f>
        <v>40.493827160493829</v>
      </c>
      <c r="J45" s="185">
        <f t="shared" si="17"/>
        <v>49.836358226718232</v>
      </c>
    </row>
    <row r="46" spans="1:12" x14ac:dyDescent="0.25">
      <c r="A46" s="175" t="s">
        <v>606</v>
      </c>
      <c r="B46" s="185">
        <f t="shared" si="12"/>
        <v>2.7935723114956739</v>
      </c>
      <c r="C46" s="185">
        <f t="shared" si="12"/>
        <v>3.5836177474402731</v>
      </c>
      <c r="G46" s="113"/>
      <c r="H46" s="175" t="s">
        <v>606</v>
      </c>
      <c r="I46" s="185">
        <f t="shared" ref="I46:J46" si="18">I34</f>
        <v>4.1049382716049383</v>
      </c>
      <c r="J46" s="185">
        <f t="shared" si="18"/>
        <v>3.5406129128235646</v>
      </c>
    </row>
    <row r="47" spans="1:12" x14ac:dyDescent="0.25">
      <c r="A47" s="176" t="s">
        <v>607</v>
      </c>
      <c r="B47" s="186">
        <f t="shared" si="12"/>
        <v>3.2880098887515454</v>
      </c>
      <c r="C47" s="186">
        <f t="shared" si="12"/>
        <v>3.9736713798147241</v>
      </c>
      <c r="G47" s="113"/>
      <c r="H47" s="176" t="s">
        <v>607</v>
      </c>
      <c r="I47" s="186">
        <f t="shared" ref="I47:J47" si="19">I35</f>
        <v>7.2530864197530871</v>
      </c>
      <c r="J47" s="186">
        <f t="shared" si="19"/>
        <v>7.2299910740850928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2950</v>
      </c>
      <c r="C5" s="207">
        <v>2767</v>
      </c>
      <c r="D5" s="253"/>
      <c r="E5" s="253"/>
      <c r="F5" s="1003"/>
      <c r="H5" s="174" t="s">
        <v>624</v>
      </c>
      <c r="I5" s="207">
        <v>1206</v>
      </c>
      <c r="J5" s="207">
        <v>1091</v>
      </c>
    </row>
    <row r="6" spans="1:10" ht="15" customHeight="1" x14ac:dyDescent="0.25">
      <c r="A6" s="175" t="s">
        <v>625</v>
      </c>
      <c r="B6" s="208">
        <v>447</v>
      </c>
      <c r="C6" s="208">
        <v>560</v>
      </c>
      <c r="D6" s="253"/>
      <c r="E6" s="253"/>
      <c r="F6" s="1003"/>
      <c r="H6" s="175" t="s">
        <v>625</v>
      </c>
      <c r="I6" s="208">
        <v>1043</v>
      </c>
      <c r="J6" s="208">
        <v>1281</v>
      </c>
    </row>
    <row r="7" spans="1:10" ht="15" customHeight="1" x14ac:dyDescent="0.25">
      <c r="A7" s="176" t="s">
        <v>626</v>
      </c>
      <c r="B7" s="209">
        <v>648</v>
      </c>
      <c r="C7" s="209">
        <v>775</v>
      </c>
      <c r="D7" s="253"/>
      <c r="E7" s="253"/>
      <c r="F7" s="1003"/>
      <c r="H7" s="175" t="s">
        <v>626</v>
      </c>
      <c r="I7" s="208">
        <v>973</v>
      </c>
      <c r="J7" s="208">
        <v>974</v>
      </c>
    </row>
    <row r="8" spans="1:10" x14ac:dyDescent="0.25">
      <c r="D8" s="253"/>
      <c r="E8" s="253"/>
      <c r="F8" s="1003"/>
      <c r="H8" s="176" t="s">
        <v>2351</v>
      </c>
      <c r="I8" s="209">
        <v>18</v>
      </c>
      <c r="J8" s="209">
        <v>15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2950</v>
      </c>
      <c r="C13" s="178">
        <f>IF(ISBLANK(C5),"0",C5)</f>
        <v>2767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447</v>
      </c>
      <c r="C14" s="180">
        <f t="shared" si="0"/>
        <v>560</v>
      </c>
      <c r="D14" s="253"/>
      <c r="E14" s="253"/>
      <c r="F14" s="1003"/>
      <c r="H14" s="174" t="s">
        <v>624</v>
      </c>
      <c r="I14" s="177">
        <f>IF(ISBLANK(I5),"0",I5)</f>
        <v>1206</v>
      </c>
      <c r="J14" s="178">
        <f>IF(ISBLANK(J5),"0",J5)</f>
        <v>1091</v>
      </c>
    </row>
    <row r="15" spans="1:10" ht="15" customHeight="1" x14ac:dyDescent="0.25">
      <c r="A15" s="176" t="s">
        <v>626</v>
      </c>
      <c r="B15" s="181">
        <f t="shared" si="0"/>
        <v>648</v>
      </c>
      <c r="C15" s="182">
        <f t="shared" si="0"/>
        <v>775</v>
      </c>
      <c r="D15" s="253"/>
      <c r="E15" s="253"/>
      <c r="F15" s="1003"/>
      <c r="H15" s="175" t="s">
        <v>625</v>
      </c>
      <c r="I15" s="179">
        <f t="shared" ref="I15:J15" si="1">IF(ISBLANK(I6),"0",I6)</f>
        <v>1043</v>
      </c>
      <c r="J15" s="180">
        <f t="shared" si="1"/>
        <v>1281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973</v>
      </c>
      <c r="J16" s="180">
        <f t="shared" si="2"/>
        <v>974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18</v>
      </c>
      <c r="J17" s="182">
        <f t="shared" si="3"/>
        <v>15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72.929542645241042</v>
      </c>
      <c r="C21" s="184">
        <f>C13/SUM(C13:C15)*100</f>
        <v>67.454900048756699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11.050679851668727</v>
      </c>
      <c r="C22" s="185">
        <f>C14/SUM(C13:C15)*100</f>
        <v>13.651877133105803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16.019777503090236</v>
      </c>
      <c r="C23" s="186">
        <f>C15/SUM(C13:C15)*100</f>
        <v>18.893222818137495</v>
      </c>
      <c r="D23" s="253"/>
      <c r="E23" s="253"/>
      <c r="F23" s="1003"/>
      <c r="H23" s="174" t="s">
        <v>629</v>
      </c>
      <c r="I23" s="184">
        <f>I14/SUM(I14:I17)*100</f>
        <v>37.222222222222221</v>
      </c>
      <c r="J23" s="184">
        <f>J14/SUM(J14:J17)*100</f>
        <v>32.460577209163937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32.191358024691361</v>
      </c>
      <c r="J24" s="185">
        <f>J15/SUM(J14:J17)*100</f>
        <v>38.113656649806607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30.030864197530864</v>
      </c>
      <c r="J25" s="185">
        <f>J16/SUM(J14:J17)*100</f>
        <v>28.979470395715563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0.55555555555555558</v>
      </c>
      <c r="J26" s="186">
        <f>J17/SUM(J14:J17)*100</f>
        <v>0.44629574531389465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72.929542645241042</v>
      </c>
      <c r="C29" s="189">
        <f t="shared" si="4"/>
        <v>67.454900048756699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11.050679851668727</v>
      </c>
      <c r="C30" s="192">
        <f t="shared" si="4"/>
        <v>13.651877133105803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16.019777503090236</v>
      </c>
      <c r="C31" s="195">
        <f t="shared" si="4"/>
        <v>18.893222818137495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37.222222222222221</v>
      </c>
      <c r="J32" s="189">
        <f>J23</f>
        <v>32.460577209163937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32.191358024691361</v>
      </c>
      <c r="J33" s="192">
        <f t="shared" si="5"/>
        <v>38.113656649806607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30.030864197530864</v>
      </c>
      <c r="J34" s="192">
        <f t="shared" si="6"/>
        <v>28.979470395715563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0.55555555555555558</v>
      </c>
      <c r="J35" s="195">
        <f t="shared" si="7"/>
        <v>0.44629574531389465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258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21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7577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29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7.1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19.7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-12.5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72.62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44.7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167.7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2</v>
      </c>
      <c r="C5" s="655">
        <v>2</v>
      </c>
      <c r="E5" s="28"/>
      <c r="J5" s="654" t="s">
        <v>542</v>
      </c>
      <c r="K5" s="669">
        <f>IF(ISBLANK(B5),"",B5)</f>
        <v>2</v>
      </c>
      <c r="L5" s="618">
        <f>IF(ISBLANK(C5),"",C5)</f>
        <v>2</v>
      </c>
      <c r="N5" s="28"/>
    </row>
    <row r="6" spans="1:15" x14ac:dyDescent="0.25">
      <c r="A6" s="656" t="s">
        <v>543</v>
      </c>
      <c r="B6" s="657">
        <v>1</v>
      </c>
      <c r="C6" s="657">
        <v>3</v>
      </c>
      <c r="E6" s="44"/>
      <c r="J6" s="656" t="s">
        <v>543</v>
      </c>
      <c r="K6" s="670">
        <f t="shared" ref="K6:K10" si="0">IF(ISBLANK(B6),"",B6)</f>
        <v>1</v>
      </c>
      <c r="L6" s="619">
        <f t="shared" ref="L6:L10" si="1">IF(ISBLANK(C6),"",C6)</f>
        <v>3</v>
      </c>
      <c r="N6" s="44"/>
    </row>
    <row r="7" spans="1:15" x14ac:dyDescent="0.25">
      <c r="A7" s="656" t="s">
        <v>641</v>
      </c>
      <c r="B7" s="657">
        <v>11</v>
      </c>
      <c r="C7" s="657">
        <v>9</v>
      </c>
      <c r="E7" s="44"/>
      <c r="J7" s="656" t="s">
        <v>641</v>
      </c>
      <c r="K7" s="670">
        <f t="shared" si="0"/>
        <v>11</v>
      </c>
      <c r="L7" s="619">
        <f t="shared" si="1"/>
        <v>9</v>
      </c>
      <c r="N7" s="44"/>
    </row>
    <row r="8" spans="1:15" x14ac:dyDescent="0.25">
      <c r="A8" s="650" t="s">
        <v>642</v>
      </c>
      <c r="B8" s="651">
        <v>20</v>
      </c>
      <c r="C8" s="651">
        <v>13</v>
      </c>
      <c r="E8" s="21"/>
      <c r="J8" s="650" t="s">
        <v>642</v>
      </c>
      <c r="K8" s="670">
        <f t="shared" si="0"/>
        <v>20</v>
      </c>
      <c r="L8" s="619">
        <f t="shared" si="1"/>
        <v>13</v>
      </c>
      <c r="N8" s="21"/>
    </row>
    <row r="9" spans="1:15" x14ac:dyDescent="0.25">
      <c r="A9" s="650" t="s">
        <v>643</v>
      </c>
      <c r="B9" s="651">
        <v>48</v>
      </c>
      <c r="C9" s="651">
        <v>13</v>
      </c>
      <c r="E9" s="21"/>
      <c r="J9" s="650" t="s">
        <v>643</v>
      </c>
      <c r="K9" s="670">
        <f t="shared" si="0"/>
        <v>48</v>
      </c>
      <c r="L9" s="619">
        <f t="shared" si="1"/>
        <v>13</v>
      </c>
      <c r="N9" s="21"/>
    </row>
    <row r="10" spans="1:15" x14ac:dyDescent="0.25">
      <c r="A10" s="652" t="s">
        <v>365</v>
      </c>
      <c r="B10" s="653">
        <v>304</v>
      </c>
      <c r="C10" s="653">
        <v>31</v>
      </c>
      <c r="J10" s="652" t="s">
        <v>365</v>
      </c>
      <c r="K10" s="671">
        <f t="shared" si="0"/>
        <v>304</v>
      </c>
      <c r="L10" s="620">
        <f t="shared" si="1"/>
        <v>31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8.9499999999999993</v>
      </c>
      <c r="C15" s="197"/>
      <c r="D15" s="253"/>
      <c r="E15" s="211"/>
      <c r="F15" s="253"/>
      <c r="G15" s="253"/>
      <c r="J15" s="673" t="s">
        <v>488</v>
      </c>
      <c r="K15" s="674">
        <f>B15</f>
        <v>8.9499999999999993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1.63</v>
      </c>
      <c r="C16" s="197"/>
      <c r="D16" s="253"/>
      <c r="E16" s="254"/>
      <c r="F16" s="253"/>
      <c r="G16" s="253"/>
      <c r="J16" s="675" t="s">
        <v>489</v>
      </c>
      <c r="K16" s="676">
        <f>B16</f>
        <v>1.63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3.93</v>
      </c>
      <c r="C18" s="197"/>
      <c r="D18" s="255"/>
      <c r="E18" s="256"/>
      <c r="F18" s="253"/>
      <c r="G18" s="253"/>
      <c r="J18" s="678" t="s">
        <v>501</v>
      </c>
      <c r="K18" s="674">
        <f>B18</f>
        <v>3.93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6.93</v>
      </c>
      <c r="C19" s="198"/>
      <c r="D19" s="255"/>
      <c r="E19" s="256"/>
      <c r="F19" s="253"/>
      <c r="G19" s="253"/>
      <c r="J19" s="672" t="s">
        <v>502</v>
      </c>
      <c r="K19" s="676">
        <f>B19</f>
        <v>6.93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5.27</v>
      </c>
      <c r="C21" s="253"/>
      <c r="D21" s="253"/>
      <c r="E21" s="253"/>
      <c r="F21" s="253"/>
      <c r="G21" s="253"/>
      <c r="J21" s="661" t="s">
        <v>498</v>
      </c>
      <c r="K21" s="679">
        <f>B21</f>
        <v>5.27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</v>
      </c>
      <c r="C32" s="655">
        <v>0</v>
      </c>
      <c r="E32" s="28"/>
      <c r="J32" s="654" t="s">
        <v>542</v>
      </c>
      <c r="K32" s="669">
        <f>IF(ISBLANK(B32),"",B32)</f>
        <v>1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0</v>
      </c>
      <c r="C33" s="657">
        <v>0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7</v>
      </c>
      <c r="C34" s="657">
        <v>1</v>
      </c>
      <c r="E34" s="44"/>
      <c r="J34" s="656" t="s">
        <v>641</v>
      </c>
      <c r="K34" s="670">
        <f t="shared" si="2"/>
        <v>7</v>
      </c>
      <c r="L34" s="619">
        <f t="shared" si="3"/>
        <v>1</v>
      </c>
      <c r="N34" s="44"/>
    </row>
    <row r="35" spans="1:15" x14ac:dyDescent="0.25">
      <c r="A35" s="650" t="s">
        <v>642</v>
      </c>
      <c r="B35" s="651">
        <v>8</v>
      </c>
      <c r="C35" s="651">
        <v>0</v>
      </c>
      <c r="E35" s="21"/>
      <c r="J35" s="650" t="s">
        <v>642</v>
      </c>
      <c r="K35" s="670">
        <f t="shared" si="2"/>
        <v>8</v>
      </c>
      <c r="L35" s="619">
        <f t="shared" si="3"/>
        <v>0</v>
      </c>
      <c r="N35" s="21"/>
    </row>
    <row r="36" spans="1:15" x14ac:dyDescent="0.25">
      <c r="A36" s="650" t="s">
        <v>643</v>
      </c>
      <c r="B36" s="651">
        <v>12</v>
      </c>
      <c r="C36" s="651">
        <v>6</v>
      </c>
      <c r="E36" s="21"/>
      <c r="J36" s="650" t="s">
        <v>643</v>
      </c>
      <c r="K36" s="670">
        <f t="shared" si="2"/>
        <v>12</v>
      </c>
      <c r="L36" s="619">
        <f t="shared" si="3"/>
        <v>6</v>
      </c>
      <c r="N36" s="21"/>
    </row>
    <row r="37" spans="1:15" x14ac:dyDescent="0.25">
      <c r="A37" s="652" t="s">
        <v>365</v>
      </c>
      <c r="B37" s="653">
        <v>62</v>
      </c>
      <c r="C37" s="653">
        <v>9</v>
      </c>
      <c r="J37" s="652" t="s">
        <v>365</v>
      </c>
      <c r="K37" s="671">
        <f t="shared" si="2"/>
        <v>62</v>
      </c>
      <c r="L37" s="620">
        <f t="shared" si="3"/>
        <v>9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2.63</v>
      </c>
      <c r="C42" s="197"/>
      <c r="D42" s="253"/>
      <c r="E42" s="211"/>
      <c r="F42" s="253"/>
      <c r="G42" s="253"/>
      <c r="J42" s="673" t="s">
        <v>488</v>
      </c>
      <c r="K42" s="674">
        <f>B42</f>
        <v>2.63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0.45</v>
      </c>
      <c r="C43" s="197"/>
      <c r="D43" s="253"/>
      <c r="E43" s="254"/>
      <c r="F43" s="253"/>
      <c r="G43" s="253"/>
      <c r="J43" s="675" t="s">
        <v>489</v>
      </c>
      <c r="K43" s="676">
        <f>B43</f>
        <v>0.45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1.5</v>
      </c>
      <c r="C45" s="197"/>
      <c r="D45" s="255"/>
      <c r="E45" s="256"/>
      <c r="F45" s="253"/>
      <c r="G45" s="253"/>
      <c r="J45" s="678" t="s">
        <v>501</v>
      </c>
      <c r="K45" s="674">
        <f>B45</f>
        <v>1.5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1.56</v>
      </c>
      <c r="C46" s="198"/>
      <c r="D46" s="255"/>
      <c r="E46" s="256"/>
      <c r="F46" s="253"/>
      <c r="G46" s="253"/>
      <c r="J46" s="672" t="s">
        <v>502</v>
      </c>
      <c r="K46" s="676">
        <f>B46</f>
        <v>1.56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1.53</v>
      </c>
      <c r="C48" s="253"/>
      <c r="D48" s="253"/>
      <c r="E48" s="253"/>
      <c r="F48" s="253"/>
      <c r="G48" s="253"/>
      <c r="J48" s="661" t="s">
        <v>498</v>
      </c>
      <c r="K48" s="679">
        <f>B48</f>
        <v>1.53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/>
      <c r="C4" s="55"/>
      <c r="D4" s="359" t="s">
        <v>1371</v>
      </c>
      <c r="E4" s="56" t="s">
        <v>5</v>
      </c>
    </row>
    <row r="5" spans="1:6" x14ac:dyDescent="0.25">
      <c r="A5" s="1057" t="s">
        <v>910</v>
      </c>
      <c r="B5" s="58"/>
      <c r="C5" s="58"/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</v>
      </c>
      <c r="C6" s="58">
        <v>2020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/>
      <c r="C7" s="58"/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</v>
      </c>
      <c r="C8" s="58">
        <v>2020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/>
      <c r="C9" s="58"/>
      <c r="D9" s="129" t="s">
        <v>1372</v>
      </c>
      <c r="E9" s="59" t="s">
        <v>5</v>
      </c>
    </row>
    <row r="10" spans="1:6" ht="30" x14ac:dyDescent="0.25">
      <c r="A10" s="1057" t="s">
        <v>426</v>
      </c>
      <c r="B10" s="58"/>
      <c r="C10" s="58"/>
      <c r="D10" s="129" t="s">
        <v>1373</v>
      </c>
      <c r="E10" s="59" t="s">
        <v>5</v>
      </c>
    </row>
    <row r="11" spans="1:6" x14ac:dyDescent="0.25">
      <c r="A11" s="1058" t="s">
        <v>427</v>
      </c>
      <c r="B11" s="61"/>
      <c r="C11" s="61"/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/>
      <c r="C18" s="1063"/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/>
      <c r="C19" s="1064"/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0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/>
      <c r="C4" s="600"/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/>
      <c r="C5" s="602"/>
      <c r="D5" s="751"/>
      <c r="E5" s="751"/>
      <c r="G5" s="647" t="s">
        <v>446</v>
      </c>
      <c r="H5" s="648" t="str">
        <f>IF(ISBLANK(B4),"",B4)</f>
        <v/>
      </c>
      <c r="I5" s="648" t="str">
        <f>IF(ISBLANK(B5),"",B5)</f>
        <v/>
      </c>
      <c r="J5" s="649" t="str">
        <f>IF(ISBLANK(B6),"",B6)</f>
        <v/>
      </c>
      <c r="K5" s="569"/>
    </row>
    <row r="6" spans="1:11" x14ac:dyDescent="0.25">
      <c r="A6" s="218">
        <v>2022</v>
      </c>
      <c r="B6" s="601"/>
      <c r="C6" s="602"/>
      <c r="D6" s="959"/>
      <c r="E6" s="959"/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 t="str">
        <f>IF(ISBLANK(C4),"",C4)</f>
        <v/>
      </c>
      <c r="I9" s="648" t="str">
        <f>IF(ISBLANK(C5),"",C5)</f>
        <v/>
      </c>
      <c r="J9" s="649" t="str">
        <f>IF(ISBLANK(C6),"",C6)</f>
        <v/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/>
      <c r="C4" s="643"/>
      <c r="D4" s="643">
        <v>0</v>
      </c>
      <c r="E4" s="643">
        <v>0</v>
      </c>
      <c r="F4" s="643"/>
      <c r="G4" s="643"/>
      <c r="H4" s="1066"/>
      <c r="I4" s="253"/>
      <c r="J4" s="253"/>
      <c r="K4" s="253"/>
    </row>
    <row r="5" spans="1:11" x14ac:dyDescent="0.25">
      <c r="A5" s="480">
        <v>2021</v>
      </c>
      <c r="B5" s="602"/>
      <c r="C5" s="602"/>
      <c r="D5" s="602"/>
      <c r="E5" s="602"/>
      <c r="F5" s="602"/>
      <c r="G5" s="602"/>
      <c r="H5" s="1066"/>
      <c r="I5" s="253"/>
      <c r="J5" s="253"/>
      <c r="K5" s="253"/>
    </row>
    <row r="6" spans="1:11" x14ac:dyDescent="0.25">
      <c r="A6" s="360">
        <v>2022</v>
      </c>
      <c r="B6" s="602"/>
      <c r="C6" s="602"/>
      <c r="D6" s="602"/>
      <c r="E6" s="602"/>
      <c r="F6" s="602"/>
      <c r="G6" s="602"/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/>
      <c r="C5" s="602"/>
      <c r="D5" s="602"/>
      <c r="E5" s="602"/>
      <c r="F5" s="253"/>
      <c r="G5" s="253"/>
      <c r="H5" s="253"/>
    </row>
    <row r="6" spans="1:8" x14ac:dyDescent="0.25">
      <c r="A6" s="360">
        <v>2021</v>
      </c>
      <c r="B6" s="602"/>
      <c r="C6" s="602"/>
      <c r="D6" s="602"/>
      <c r="E6" s="602"/>
      <c r="F6" s="253"/>
      <c r="G6" s="253"/>
      <c r="H6" s="253"/>
    </row>
    <row r="7" spans="1:8" x14ac:dyDescent="0.25">
      <c r="A7" s="481">
        <v>2022</v>
      </c>
      <c r="B7" s="1067"/>
      <c r="C7" s="1067"/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 t="str">
        <f>IF(ISBLANK(E5),"",E5)</f>
        <v/>
      </c>
    </row>
    <row r="16" spans="1:8" x14ac:dyDescent="0.25">
      <c r="A16" s="632">
        <f t="shared" ref="A16:A17" si="0">A6</f>
        <v>2021</v>
      </c>
      <c r="B16" s="626" t="str">
        <f t="shared" ref="B16:B17" si="1">IF(ISBLANK(E6),"",E6)</f>
        <v/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/>
      <c r="C4" s="55"/>
      <c r="D4" s="896" t="s">
        <v>819</v>
      </c>
      <c r="E4" s="897" t="s">
        <v>5</v>
      </c>
    </row>
    <row r="5" spans="1:5" x14ac:dyDescent="0.25">
      <c r="A5" s="223" t="s">
        <v>1262</v>
      </c>
      <c r="B5" s="58"/>
      <c r="C5" s="58"/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/>
      <c r="C8" s="58"/>
      <c r="D8" s="865" t="s">
        <v>819</v>
      </c>
      <c r="E8" s="900" t="s">
        <v>5</v>
      </c>
    </row>
    <row r="9" spans="1:5" ht="30" x14ac:dyDescent="0.25">
      <c r="A9" s="223" t="s">
        <v>908</v>
      </c>
      <c r="B9" s="58"/>
      <c r="C9" s="58"/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0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/>
      <c r="C5" s="1034"/>
      <c r="D5" s="600"/>
      <c r="G5" s="871" t="s">
        <v>126</v>
      </c>
      <c r="H5" s="637" t="str">
        <f>IF(ISBLANK(D7),"",D7)</f>
        <v/>
      </c>
    </row>
    <row r="6" spans="1:17" x14ac:dyDescent="0.25">
      <c r="A6" s="641">
        <v>2021</v>
      </c>
      <c r="B6" s="1034"/>
      <c r="C6" s="1034"/>
      <c r="D6" s="602"/>
      <c r="G6" s="635" t="s">
        <v>127</v>
      </c>
      <c r="H6" s="623" t="str">
        <f>IF(ISBLANK(C7),"",C7)</f>
        <v/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/>
      <c r="C7" s="1034"/>
      <c r="D7" s="617"/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 t="str">
        <f>IF(ISBLANK(D7),"",D7)</f>
        <v/>
      </c>
    </row>
    <row r="11" spans="1:17" x14ac:dyDescent="0.25">
      <c r="A11" s="211"/>
      <c r="B11" s="211"/>
      <c r="C11" s="365"/>
      <c r="D11" s="365"/>
      <c r="G11" s="635" t="s">
        <v>489</v>
      </c>
      <c r="H11" s="623" t="str">
        <f>IF(ISBLANK(C7),"",C7)</f>
        <v/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/>
      <c r="C4" s="55"/>
      <c r="D4" s="359" t="s">
        <v>1365</v>
      </c>
      <c r="E4" s="892" t="s">
        <v>5</v>
      </c>
    </row>
    <row r="5" spans="1:5" x14ac:dyDescent="0.25">
      <c r="A5" s="65" t="s">
        <v>905</v>
      </c>
      <c r="B5" s="58"/>
      <c r="C5" s="58"/>
      <c r="D5" s="129" t="s">
        <v>1366</v>
      </c>
      <c r="E5" s="893" t="s">
        <v>5</v>
      </c>
    </row>
    <row r="6" spans="1:5" x14ac:dyDescent="0.25">
      <c r="A6" s="65" t="s">
        <v>906</v>
      </c>
      <c r="B6" s="58"/>
      <c r="C6" s="58"/>
      <c r="D6" s="129" t="s">
        <v>1366</v>
      </c>
      <c r="E6" s="893" t="s">
        <v>5</v>
      </c>
    </row>
    <row r="7" spans="1:5" x14ac:dyDescent="0.25">
      <c r="A7" s="66" t="s">
        <v>907</v>
      </c>
      <c r="B7" s="58"/>
      <c r="C7" s="58"/>
      <c r="D7" s="129" t="s">
        <v>1366</v>
      </c>
      <c r="E7" s="893" t="s">
        <v>5</v>
      </c>
    </row>
    <row r="8" spans="1:5" x14ac:dyDescent="0.25">
      <c r="A8" s="57" t="s">
        <v>319</v>
      </c>
      <c r="B8" s="58"/>
      <c r="C8" s="58"/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/>
      <c r="C9" s="58"/>
      <c r="D9" s="129" t="s">
        <v>1365</v>
      </c>
      <c r="E9" s="893" t="s">
        <v>5</v>
      </c>
    </row>
    <row r="10" spans="1:5" ht="30" x14ac:dyDescent="0.25">
      <c r="A10" s="57" t="s">
        <v>1641</v>
      </c>
      <c r="B10" s="58"/>
      <c r="C10" s="58"/>
      <c r="D10" s="865" t="s">
        <v>1366</v>
      </c>
      <c r="E10" s="900" t="s">
        <v>5</v>
      </c>
    </row>
    <row r="11" spans="1:5" x14ac:dyDescent="0.25">
      <c r="A11" s="57" t="s">
        <v>336</v>
      </c>
      <c r="B11" s="58"/>
      <c r="C11" s="58"/>
      <c r="D11" s="129" t="s">
        <v>1365</v>
      </c>
      <c r="E11" s="893" t="s">
        <v>5</v>
      </c>
    </row>
    <row r="12" spans="1:5" x14ac:dyDescent="0.25">
      <c r="A12" s="57" t="s">
        <v>335</v>
      </c>
      <c r="B12" s="58"/>
      <c r="C12" s="58"/>
      <c r="D12" s="129" t="s">
        <v>1365</v>
      </c>
      <c r="E12" s="893" t="s">
        <v>5</v>
      </c>
    </row>
    <row r="13" spans="1:5" x14ac:dyDescent="0.25">
      <c r="A13" s="57" t="s">
        <v>337</v>
      </c>
      <c r="B13" s="58"/>
      <c r="C13" s="58"/>
      <c r="D13" s="129" t="s">
        <v>1365</v>
      </c>
      <c r="E13" s="893" t="s">
        <v>5</v>
      </c>
    </row>
    <row r="14" spans="1:5" x14ac:dyDescent="0.25">
      <c r="A14" s="60" t="s">
        <v>475</v>
      </c>
      <c r="B14" s="61"/>
      <c r="C14" s="61"/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464</v>
      </c>
      <c r="C6" s="55">
        <v>245</v>
      </c>
      <c r="D6" s="55">
        <v>219</v>
      </c>
      <c r="E6" s="70">
        <v>599</v>
      </c>
      <c r="F6" s="55">
        <v>299</v>
      </c>
      <c r="G6" s="110">
        <v>300</v>
      </c>
      <c r="H6" s="55">
        <v>386</v>
      </c>
      <c r="I6" s="55">
        <v>207</v>
      </c>
      <c r="J6" s="55">
        <v>179</v>
      </c>
      <c r="K6" s="70">
        <v>1356</v>
      </c>
      <c r="L6" s="55">
        <v>703</v>
      </c>
      <c r="M6" s="110">
        <v>653</v>
      </c>
      <c r="N6" s="70">
        <v>1550</v>
      </c>
      <c r="O6" s="55">
        <v>790</v>
      </c>
      <c r="P6" s="110">
        <v>760</v>
      </c>
      <c r="Q6" s="70">
        <v>5719</v>
      </c>
      <c r="R6" s="55">
        <v>3008</v>
      </c>
      <c r="S6" s="110">
        <v>2711</v>
      </c>
      <c r="T6" s="70">
        <v>8608</v>
      </c>
      <c r="U6" s="55">
        <v>4363</v>
      </c>
      <c r="V6" s="160">
        <v>4245</v>
      </c>
    </row>
    <row r="7" spans="1:22" x14ac:dyDescent="0.25">
      <c r="A7" s="286">
        <v>2021</v>
      </c>
      <c r="B7" s="167">
        <v>467</v>
      </c>
      <c r="C7" s="94">
        <v>251</v>
      </c>
      <c r="D7" s="94">
        <v>216</v>
      </c>
      <c r="E7" s="167">
        <v>552</v>
      </c>
      <c r="F7" s="94">
        <v>278</v>
      </c>
      <c r="G7" s="169">
        <v>274</v>
      </c>
      <c r="H7" s="94">
        <v>393</v>
      </c>
      <c r="I7" s="94">
        <v>203</v>
      </c>
      <c r="J7" s="94">
        <v>190</v>
      </c>
      <c r="K7" s="167">
        <v>1316</v>
      </c>
      <c r="L7" s="94">
        <v>679</v>
      </c>
      <c r="M7" s="169">
        <v>637</v>
      </c>
      <c r="N7" s="167">
        <v>1528</v>
      </c>
      <c r="O7" s="94">
        <v>772</v>
      </c>
      <c r="P7" s="169">
        <v>756</v>
      </c>
      <c r="Q7" s="167">
        <v>5621</v>
      </c>
      <c r="R7" s="94">
        <v>2952</v>
      </c>
      <c r="S7" s="169">
        <v>2669</v>
      </c>
      <c r="T7" s="212">
        <v>8440</v>
      </c>
      <c r="U7" s="58">
        <v>4286</v>
      </c>
      <c r="V7" s="160">
        <v>4154</v>
      </c>
    </row>
    <row r="8" spans="1:22" x14ac:dyDescent="0.25">
      <c r="A8" s="219">
        <v>2022</v>
      </c>
      <c r="B8" s="72">
        <v>424</v>
      </c>
      <c r="C8" s="61">
        <v>211</v>
      </c>
      <c r="D8" s="61">
        <v>213</v>
      </c>
      <c r="E8" s="72">
        <v>524</v>
      </c>
      <c r="F8" s="61">
        <v>252</v>
      </c>
      <c r="G8" s="111">
        <v>272</v>
      </c>
      <c r="H8" s="61">
        <v>343</v>
      </c>
      <c r="I8" s="61">
        <v>175</v>
      </c>
      <c r="J8" s="61">
        <v>168</v>
      </c>
      <c r="K8" s="72">
        <v>1204</v>
      </c>
      <c r="L8" s="61">
        <v>591</v>
      </c>
      <c r="M8" s="111">
        <v>613</v>
      </c>
      <c r="N8" s="72">
        <v>1225</v>
      </c>
      <c r="O8" s="61">
        <v>631</v>
      </c>
      <c r="P8" s="111">
        <v>594</v>
      </c>
      <c r="Q8" s="72">
        <v>4982</v>
      </c>
      <c r="R8" s="61">
        <v>2617</v>
      </c>
      <c r="S8" s="111">
        <v>2365</v>
      </c>
      <c r="T8" s="72">
        <v>7577</v>
      </c>
      <c r="U8" s="61">
        <v>3834</v>
      </c>
      <c r="V8" s="111">
        <v>3743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424</v>
      </c>
      <c r="C15" s="172">
        <f>E8</f>
        <v>524</v>
      </c>
      <c r="D15" s="172">
        <f>H8</f>
        <v>343</v>
      </c>
      <c r="E15" s="172">
        <f>K8</f>
        <v>1204</v>
      </c>
      <c r="F15" s="172">
        <f>N8</f>
        <v>1225</v>
      </c>
      <c r="G15" s="172">
        <f>Q8</f>
        <v>4982</v>
      </c>
      <c r="H15" s="334">
        <f>T8</f>
        <v>7577</v>
      </c>
      <c r="M15" s="172">
        <f>K8</f>
        <v>1204</v>
      </c>
      <c r="N15" s="172">
        <f>H15-E15-O15</f>
        <v>4726</v>
      </c>
      <c r="O15" s="172">
        <f>H15-(B15+C15+G15)</f>
        <v>1647</v>
      </c>
      <c r="P15" s="29"/>
      <c r="Q15" s="100">
        <f>M15/H15*100</f>
        <v>15.890194008182659</v>
      </c>
      <c r="R15" s="100">
        <f>N15/H15*100</f>
        <v>62.372970832783423</v>
      </c>
      <c r="S15" s="100">
        <f>O15/H15*100</f>
        <v>21.736835159033919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15.890194008182659</v>
      </c>
      <c r="R18" s="100">
        <f>N15/H15*100</f>
        <v>62.372970832783423</v>
      </c>
      <c r="S18" s="100">
        <f>O15/H15*100</f>
        <v>21.736835159033919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12.8</v>
      </c>
      <c r="C23" s="361"/>
      <c r="D23" s="361"/>
      <c r="E23" s="167">
        <v>12.7</v>
      </c>
      <c r="F23" s="361"/>
      <c r="G23" s="362"/>
      <c r="H23" s="167">
        <v>12.82</v>
      </c>
      <c r="I23" s="94">
        <v>25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19.600000000000001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18.5</v>
      </c>
      <c r="C25" s="357"/>
      <c r="D25" s="357"/>
      <c r="E25" s="72">
        <v>0</v>
      </c>
      <c r="F25" s="357"/>
      <c r="G25" s="461"/>
      <c r="H25" s="72">
        <v>18.52</v>
      </c>
      <c r="I25" s="61">
        <v>55.56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25</v>
      </c>
      <c r="F32" s="700">
        <f>A23</f>
        <v>2020</v>
      </c>
      <c r="G32" s="674">
        <f>IF(ISBLANK(J23),"",J23)</f>
        <v>0</v>
      </c>
      <c r="H32" s="674">
        <f>IF(ISBLANK(I23),"",I23)</f>
        <v>25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55.56</v>
      </c>
      <c r="F34" s="702">
        <f t="shared" si="3"/>
        <v>2022</v>
      </c>
      <c r="G34" s="676">
        <f t="shared" si="4"/>
        <v>0</v>
      </c>
      <c r="H34" s="676">
        <f t="shared" si="5"/>
        <v>55.56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/>
      <c r="C4" s="600"/>
      <c r="D4" s="600"/>
      <c r="E4" s="599"/>
      <c r="F4" s="600"/>
      <c r="G4" s="600"/>
    </row>
    <row r="5" spans="1:10" x14ac:dyDescent="0.25">
      <c r="A5" s="286">
        <v>2022</v>
      </c>
      <c r="B5" s="751"/>
      <c r="C5" s="751"/>
      <c r="D5" s="751"/>
      <c r="E5" s="753"/>
      <c r="F5" s="751"/>
      <c r="G5" s="751"/>
    </row>
    <row r="6" spans="1:10" x14ac:dyDescent="0.25">
      <c r="A6" s="218">
        <v>2023</v>
      </c>
      <c r="B6" s="752"/>
      <c r="C6" s="752"/>
      <c r="D6" s="752"/>
      <c r="E6" s="754"/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 t="str">
        <f>IF(ISBLANK(B4),"",B4)</f>
        <v/>
      </c>
      <c r="C11" s="80" t="str">
        <f>IF(ISBLANK(D4),"",D4)</f>
        <v/>
      </c>
      <c r="E11" s="103">
        <f>A4</f>
        <v>2021</v>
      </c>
      <c r="F11" s="80" t="str">
        <f>IF(ISBLANK(B4),"",B4)</f>
        <v/>
      </c>
      <c r="G11" s="80" t="str">
        <f>IF(ISBLANK(D4),"",D4)</f>
        <v/>
      </c>
      <c r="I11" s="253"/>
    </row>
    <row r="12" spans="1:10" x14ac:dyDescent="0.25">
      <c r="A12" s="103">
        <f t="shared" ref="A12:A13" si="0">A5</f>
        <v>2022</v>
      </c>
      <c r="B12" s="80" t="str">
        <f>IF(ISBLANK(B5),"",B5)</f>
        <v/>
      </c>
      <c r="C12" s="80" t="str">
        <f>IF(ISBLANK(D5),"",D5)</f>
        <v/>
      </c>
      <c r="E12" s="103">
        <f t="shared" ref="E12:E13" si="1">A5</f>
        <v>2022</v>
      </c>
      <c r="F12" s="80" t="str">
        <f t="shared" ref="F12:F13" si="2">IF(ISBLANK(B5),"",B5)</f>
        <v/>
      </c>
      <c r="G12" s="80" t="str">
        <f t="shared" ref="G12:G13" si="3">IF(ISBLANK(D5),"",D5)</f>
        <v/>
      </c>
    </row>
    <row r="13" spans="1:10" x14ac:dyDescent="0.25">
      <c r="A13" s="155">
        <f t="shared" si="0"/>
        <v>2023</v>
      </c>
      <c r="B13" s="83" t="str">
        <f>IF(ISBLANK(B6),"",B6)</f>
        <v/>
      </c>
      <c r="C13" s="83" t="str">
        <f>IF(ISBLANK(D6),"",D6)</f>
        <v/>
      </c>
      <c r="D13" s="253"/>
      <c r="E13" s="155">
        <f t="shared" si="1"/>
        <v>2023</v>
      </c>
      <c r="F13" s="83" t="str">
        <f t="shared" si="2"/>
        <v/>
      </c>
      <c r="G13" s="83" t="str">
        <f t="shared" si="3"/>
        <v/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 t="str">
        <f>IF(ISBLANK(C4),"",C4)</f>
        <v/>
      </c>
      <c r="C18" s="80" t="str">
        <f>IF(ISBLANK(E4),"",E4)</f>
        <v/>
      </c>
      <c r="E18" s="603">
        <f>A4</f>
        <v>2021</v>
      </c>
      <c r="F18" s="100" t="str">
        <f>IF(ISBLANK(C4),"",C4)</f>
        <v/>
      </c>
      <c r="G18" s="100" t="str">
        <f>IF(ISBLANK(E4),"",E4)</f>
        <v/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 t="str">
        <f>IF(ISBLANK(C5),"",C5)</f>
        <v/>
      </c>
      <c r="C19" s="80" t="str">
        <f>IF(ISBLANK(E5),"",E5)</f>
        <v/>
      </c>
      <c r="E19" s="103">
        <f t="shared" ref="E19:E20" si="5">A5</f>
        <v>2022</v>
      </c>
      <c r="F19" s="104" t="str">
        <f>IF(ISBLANK(C5),"",C5)</f>
        <v/>
      </c>
      <c r="G19" s="104" t="str">
        <f t="shared" ref="G19:G20" si="6">IF(ISBLANK(E5),"",E5)</f>
        <v/>
      </c>
      <c r="I19" s="1233"/>
    </row>
    <row r="20" spans="1:9" ht="15.75" thickBot="1" x14ac:dyDescent="0.3">
      <c r="A20" s="155">
        <f t="shared" si="4"/>
        <v>2023</v>
      </c>
      <c r="B20" s="83" t="str">
        <f>IF(ISBLANK(C6),"",C6)</f>
        <v/>
      </c>
      <c r="C20" s="83" t="str">
        <f>IF(ISBLANK(E6),"",E6)</f>
        <v/>
      </c>
      <c r="E20" s="155">
        <f t="shared" si="5"/>
        <v>2023</v>
      </c>
      <c r="F20" s="83" t="str">
        <f>IF(ISBLANK(C6),"",C6)</f>
        <v/>
      </c>
      <c r="G20" s="83" t="str">
        <f t="shared" si="6"/>
        <v/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/>
      <c r="C4" s="55"/>
      <c r="D4" s="896" t="s">
        <v>1365</v>
      </c>
      <c r="E4" s="892" t="s">
        <v>5</v>
      </c>
    </row>
    <row r="5" spans="1:5" x14ac:dyDescent="0.25">
      <c r="A5" s="75" t="s">
        <v>1258</v>
      </c>
      <c r="B5" s="58"/>
      <c r="C5" s="58"/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285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26.4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104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8.9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/>
      <c r="C11" s="58"/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/>
      <c r="C12" s="61"/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391</v>
      </c>
    </row>
    <row r="17" spans="2:3" x14ac:dyDescent="0.25">
      <c r="B17" s="253">
        <v>2022</v>
      </c>
      <c r="C17" s="1100">
        <v>312</v>
      </c>
    </row>
    <row r="18" spans="2:3" x14ac:dyDescent="0.25">
      <c r="B18" s="253">
        <v>2023</v>
      </c>
      <c r="C18" s="1100">
        <v>285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391</v>
      </c>
    </row>
    <row r="22" spans="2:3" x14ac:dyDescent="0.25">
      <c r="B22" s="636">
        <f>B17</f>
        <v>2022</v>
      </c>
      <c r="C22" s="636">
        <f t="shared" ref="C22:C23" si="0">IF(ISBLANK(C17),"",C17)</f>
        <v>312</v>
      </c>
    </row>
    <row r="23" spans="2:3" x14ac:dyDescent="0.25">
      <c r="B23" s="636">
        <f>B18</f>
        <v>2023</v>
      </c>
      <c r="C23" s="636">
        <f t="shared" si="0"/>
        <v>285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/>
      <c r="C5" s="55"/>
      <c r="D5" s="55"/>
      <c r="E5" s="269">
        <f>SUM(B5:D5)</f>
        <v>0</v>
      </c>
      <c r="F5" s="71"/>
      <c r="G5" s="70"/>
      <c r="H5" s="55"/>
      <c r="I5" s="110"/>
      <c r="J5" s="71"/>
    </row>
    <row r="6" spans="1:10" x14ac:dyDescent="0.25">
      <c r="A6" s="286">
        <v>2022</v>
      </c>
      <c r="B6" s="757"/>
      <c r="C6" s="758"/>
      <c r="D6" s="758"/>
      <c r="E6" s="270">
        <f>SUM(B6:D6)</f>
        <v>0</v>
      </c>
      <c r="F6" s="214"/>
      <c r="G6" s="457"/>
      <c r="H6" s="458"/>
      <c r="I6" s="763"/>
      <c r="J6" s="214"/>
    </row>
    <row r="7" spans="1:10" x14ac:dyDescent="0.25">
      <c r="A7" s="218">
        <v>2023</v>
      </c>
      <c r="B7" s="167"/>
      <c r="C7" s="94"/>
      <c r="D7" s="94"/>
      <c r="E7" s="447">
        <f>SUM(B7:D7)</f>
        <v>0</v>
      </c>
      <c r="F7" s="168"/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 t="str">
        <f>IF(ISBLANK(F5),"",F5)</f>
        <v/>
      </c>
      <c r="C13" s="28"/>
      <c r="D13" s="28"/>
    </row>
    <row r="14" spans="1:10" x14ac:dyDescent="0.25">
      <c r="A14" s="624">
        <f>A6</f>
        <v>2022</v>
      </c>
      <c r="B14" s="622" t="str">
        <f t="shared" ref="B14:B15" si="0">IF(ISBLANK(F6),"",F6)</f>
        <v/>
      </c>
      <c r="C14" s="28"/>
      <c r="D14" s="28"/>
      <c r="F14" s="625" t="s">
        <v>1526</v>
      </c>
      <c r="G14" s="621" t="str">
        <f>IF(ISBLANK(B7),"",B7)</f>
        <v/>
      </c>
      <c r="I14" s="625" t="s">
        <v>1529</v>
      </c>
      <c r="J14" s="621" t="str">
        <f>IF(ISBLANK(B7),"",B7)</f>
        <v/>
      </c>
    </row>
    <row r="15" spans="1:10" x14ac:dyDescent="0.25">
      <c r="A15" s="624">
        <f t="shared" ref="A15" si="1">A7</f>
        <v>2023</v>
      </c>
      <c r="B15" s="623" t="str">
        <f t="shared" si="0"/>
        <v/>
      </c>
      <c r="C15" s="28"/>
      <c r="D15" s="28"/>
      <c r="F15" s="626" t="s">
        <v>1527</v>
      </c>
      <c r="G15" s="622" t="str">
        <f>IF(ISBLANK(C7),"",C7)</f>
        <v/>
      </c>
      <c r="I15" s="626" t="s">
        <v>1538</v>
      </c>
      <c r="J15" s="622" t="str">
        <f>IF(ISBLANK(C7),"",C7)</f>
        <v/>
      </c>
    </row>
    <row r="16" spans="1:10" x14ac:dyDescent="0.25">
      <c r="A16" s="573"/>
      <c r="B16" s="570"/>
      <c r="C16" s="28"/>
      <c r="D16" s="28"/>
      <c r="F16" s="627" t="s">
        <v>1528</v>
      </c>
      <c r="G16" s="623" t="str">
        <f>IF(ISBLANK(D7),"",D7)</f>
        <v/>
      </c>
      <c r="I16" s="627" t="s">
        <v>1539</v>
      </c>
      <c r="J16" s="623" t="str">
        <f>IF(ISBLANK(D7),"",D7)</f>
        <v/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 t="str">
        <f>IF(ISBLANK(G6),"",G6)</f>
        <v/>
      </c>
    </row>
    <row r="22" spans="1:2" x14ac:dyDescent="0.25">
      <c r="A22" s="626" t="s">
        <v>464</v>
      </c>
      <c r="B22" s="622" t="str">
        <f>IF(ISBLANK(H6),"",H6)</f>
        <v/>
      </c>
    </row>
    <row r="23" spans="1:2" x14ac:dyDescent="0.25">
      <c r="A23" s="627" t="s">
        <v>365</v>
      </c>
      <c r="B23" s="623" t="str">
        <f>IF(ISBLANK(I6),"",I6)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/>
      <c r="C5" s="58"/>
      <c r="D5" s="129" t="s">
        <v>819</v>
      </c>
      <c r="E5" s="893" t="s">
        <v>5</v>
      </c>
    </row>
    <row r="6" spans="1:6" x14ac:dyDescent="0.25">
      <c r="A6" s="65" t="s">
        <v>1250</v>
      </c>
      <c r="B6" s="58"/>
      <c r="C6" s="58"/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/>
      <c r="C9" s="58"/>
      <c r="D9" s="129" t="s">
        <v>819</v>
      </c>
      <c r="E9" s="893" t="s">
        <v>5</v>
      </c>
    </row>
    <row r="10" spans="1:6" x14ac:dyDescent="0.25">
      <c r="A10" s="82" t="s">
        <v>1251</v>
      </c>
      <c r="B10" s="61"/>
      <c r="C10" s="61"/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/>
      <c r="C6" s="759"/>
      <c r="D6" s="759"/>
      <c r="E6" s="457"/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/>
      <c r="C7" s="759"/>
      <c r="D7" s="759"/>
      <c r="E7" s="457"/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/>
      <c r="C8" s="760"/>
      <c r="D8" s="760"/>
      <c r="E8" s="601"/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 t="str">
        <f>IF(ISBLANK(B6),"",B6)</f>
        <v/>
      </c>
      <c r="C16" s="755"/>
      <c r="I16" s="700">
        <f>A6</f>
        <v>2020</v>
      </c>
      <c r="J16" s="674" t="str">
        <f>IF(ISBLANK(E6),"",E6)</f>
        <v/>
      </c>
      <c r="K16" s="756"/>
    </row>
    <row r="17" spans="1:10" x14ac:dyDescent="0.25">
      <c r="A17" s="701">
        <f>A7</f>
        <v>2021</v>
      </c>
      <c r="B17" s="853" t="str">
        <f>IF(ISBLANK(B7),"",B7)</f>
        <v/>
      </c>
      <c r="C17" s="755"/>
      <c r="I17" s="701">
        <f>A7</f>
        <v>2021</v>
      </c>
      <c r="J17" s="853" t="str">
        <f>IF(ISBLANK(E7),"",E7)</f>
        <v/>
      </c>
    </row>
    <row r="18" spans="1:10" x14ac:dyDescent="0.25">
      <c r="A18" s="702">
        <f>A8</f>
        <v>2022</v>
      </c>
      <c r="B18" s="676" t="str">
        <f>IF(ISBLANK(B8),"",B8)</f>
        <v/>
      </c>
      <c r="C18" s="755"/>
      <c r="I18" s="702">
        <f>A8</f>
        <v>2022</v>
      </c>
      <c r="J18" s="676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/>
      <c r="D5" s="449" t="str">
        <f>IF(ISBLANK(B5),"",A5)</f>
        <v/>
      </c>
      <c r="E5" s="618" t="str">
        <f>IF(ISBLANK(B5),"",B5)</f>
        <v/>
      </c>
      <c r="K5" s="217">
        <v>2020</v>
      </c>
      <c r="L5" s="655"/>
    </row>
    <row r="6" spans="1:12" x14ac:dyDescent="0.25">
      <c r="A6" s="229">
        <v>2022</v>
      </c>
      <c r="B6" s="602"/>
      <c r="D6" s="450" t="str">
        <f>IF(ISBLANK(B6),"",A6)</f>
        <v/>
      </c>
      <c r="E6" s="619" t="str">
        <f>IF(ISBLANK(B6),"",B6)</f>
        <v/>
      </c>
      <c r="K6" s="286">
        <v>2021</v>
      </c>
      <c r="L6" s="657"/>
    </row>
    <row r="7" spans="1:12" x14ac:dyDescent="0.25">
      <c r="A7" s="123">
        <v>2023</v>
      </c>
      <c r="B7" s="617"/>
      <c r="D7" s="379" t="str">
        <f>IF(ISBLANK(B7),"",A7)</f>
        <v/>
      </c>
      <c r="E7" s="620" t="str">
        <f>IF(ISBLANK(B7),"",B7)</f>
        <v/>
      </c>
      <c r="K7" s="219">
        <v>2022</v>
      </c>
      <c r="L7" s="617"/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/>
      <c r="C4" s="643"/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/>
      <c r="C5" s="602"/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/>
      <c r="C6" s="602"/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/>
      <c r="C5" s="643"/>
      <c r="D5" s="643"/>
      <c r="E5" s="869"/>
      <c r="F5" s="1039"/>
      <c r="G5" s="1039"/>
      <c r="H5" s="365"/>
      <c r="I5" s="253"/>
      <c r="J5" s="253"/>
      <c r="K5" s="253"/>
      <c r="L5" s="253"/>
    </row>
    <row r="6" spans="1:12" x14ac:dyDescent="0.25">
      <c r="A6" s="486">
        <v>2021</v>
      </c>
      <c r="B6" s="763"/>
      <c r="C6" s="657"/>
      <c r="D6" s="657"/>
      <c r="E6" s="657"/>
      <c r="F6" s="657"/>
      <c r="G6" s="657"/>
      <c r="H6" s="365"/>
      <c r="I6" s="253"/>
      <c r="J6" s="253"/>
      <c r="K6" s="253"/>
      <c r="L6" s="253"/>
    </row>
    <row r="7" spans="1:12" x14ac:dyDescent="0.25">
      <c r="A7" s="481">
        <v>2022</v>
      </c>
      <c r="B7" s="948"/>
      <c r="C7" s="617"/>
      <c r="D7" s="617"/>
      <c r="E7" s="617"/>
      <c r="F7" s="617"/>
      <c r="G7" s="617"/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30.4</v>
      </c>
      <c r="C4" s="655">
        <v>113</v>
      </c>
      <c r="D4" s="655">
        <v>8.8000000000000007</v>
      </c>
      <c r="E4" s="655"/>
      <c r="F4" s="655"/>
      <c r="G4" s="655"/>
      <c r="H4" s="655"/>
      <c r="I4" s="655"/>
      <c r="J4" s="655"/>
      <c r="K4" s="253"/>
      <c r="L4" s="253"/>
      <c r="M4" s="253"/>
    </row>
    <row r="5" spans="1:13" x14ac:dyDescent="0.25">
      <c r="A5" s="486">
        <v>2022</v>
      </c>
      <c r="B5" s="602">
        <v>26.4</v>
      </c>
      <c r="C5" s="602">
        <v>105</v>
      </c>
      <c r="D5" s="602">
        <v>8.9</v>
      </c>
      <c r="E5" s="602"/>
      <c r="F5" s="602"/>
      <c r="G5" s="602"/>
      <c r="H5" s="602"/>
      <c r="I5" s="602"/>
      <c r="J5" s="602"/>
      <c r="K5" s="253"/>
      <c r="L5" s="253"/>
      <c r="M5" s="253"/>
    </row>
    <row r="6" spans="1:13" x14ac:dyDescent="0.25">
      <c r="A6" s="481">
        <v>2023</v>
      </c>
      <c r="B6" s="617"/>
      <c r="C6" s="617">
        <v>104</v>
      </c>
      <c r="D6" s="617"/>
      <c r="E6" s="617"/>
      <c r="F6" s="617"/>
      <c r="G6" s="617"/>
      <c r="H6" s="617"/>
      <c r="I6" s="617"/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3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2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78</v>
      </c>
      <c r="C4" s="1006">
        <v>40</v>
      </c>
      <c r="D4" s="1006">
        <v>38</v>
      </c>
      <c r="E4" s="1005">
        <v>174</v>
      </c>
      <c r="F4" s="1006">
        <v>84</v>
      </c>
      <c r="G4" s="1006">
        <v>90</v>
      </c>
      <c r="H4" s="1007">
        <v>9.1</v>
      </c>
      <c r="I4" s="1007">
        <v>20.2</v>
      </c>
      <c r="J4" s="1007">
        <v>-11.1</v>
      </c>
      <c r="K4" s="70">
        <v>53</v>
      </c>
      <c r="L4" s="55">
        <v>22</v>
      </c>
      <c r="M4" s="110">
        <v>31</v>
      </c>
      <c r="N4" s="55">
        <v>89</v>
      </c>
      <c r="O4" s="55">
        <v>33</v>
      </c>
      <c r="P4" s="110">
        <v>56</v>
      </c>
    </row>
    <row r="5" spans="1:17" x14ac:dyDescent="0.25">
      <c r="A5" s="286">
        <v>2021</v>
      </c>
      <c r="B5" s="1008">
        <v>50</v>
      </c>
      <c r="C5" s="1009">
        <v>24</v>
      </c>
      <c r="D5" s="1009">
        <v>26</v>
      </c>
      <c r="E5" s="1008">
        <v>193</v>
      </c>
      <c r="F5" s="1009">
        <v>100</v>
      </c>
      <c r="G5" s="1009">
        <v>93</v>
      </c>
      <c r="H5" s="1010">
        <v>5.9</v>
      </c>
      <c r="I5" s="1010">
        <v>22.9</v>
      </c>
      <c r="J5" s="1010">
        <v>-16.899999999999999</v>
      </c>
      <c r="K5" s="212">
        <v>63</v>
      </c>
      <c r="L5" s="58">
        <v>25</v>
      </c>
      <c r="M5" s="160">
        <v>38</v>
      </c>
      <c r="N5" s="58">
        <v>123</v>
      </c>
      <c r="O5" s="58">
        <v>47</v>
      </c>
      <c r="P5" s="160">
        <v>76</v>
      </c>
    </row>
    <row r="6" spans="1:17" x14ac:dyDescent="0.25">
      <c r="A6" s="219">
        <v>2022</v>
      </c>
      <c r="B6" s="1011">
        <v>54</v>
      </c>
      <c r="C6" s="1012">
        <v>18</v>
      </c>
      <c r="D6" s="1012">
        <v>36</v>
      </c>
      <c r="E6" s="1011">
        <v>149</v>
      </c>
      <c r="F6" s="1012">
        <v>78</v>
      </c>
      <c r="G6" s="1012">
        <v>71</v>
      </c>
      <c r="H6" s="1013">
        <v>7.1</v>
      </c>
      <c r="I6" s="1013">
        <v>19.7</v>
      </c>
      <c r="J6" s="1013">
        <v>-12.5</v>
      </c>
      <c r="K6" s="1014">
        <v>111</v>
      </c>
      <c r="L6" s="1015">
        <v>47</v>
      </c>
      <c r="M6" s="1016">
        <v>64</v>
      </c>
      <c r="N6" s="1015">
        <v>153</v>
      </c>
      <c r="O6" s="1015">
        <v>62</v>
      </c>
      <c r="P6" s="1016">
        <v>91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38</v>
      </c>
      <c r="C13" s="319">
        <f>IF(ISBLANK(C4),"",C4)</f>
        <v>40</v>
      </c>
      <c r="D13" s="364"/>
      <c r="E13" s="322">
        <f>A4</f>
        <v>2020</v>
      </c>
      <c r="F13" s="319">
        <f>IF(ISBLANK(G4),"",G4)</f>
        <v>90</v>
      </c>
      <c r="G13" s="319">
        <f>IF(ISBLANK(F4),"",F4)</f>
        <v>84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26</v>
      </c>
      <c r="C14" s="320">
        <f t="shared" ref="C14:C15" si="2">IF(ISBLANK(C5),"",C5)</f>
        <v>24</v>
      </c>
      <c r="D14" s="364"/>
      <c r="E14" s="323">
        <f t="shared" ref="E14:E15" si="3">A5</f>
        <v>2021</v>
      </c>
      <c r="F14" s="320">
        <f t="shared" ref="F14:F15" si="4">IF(ISBLANK(G5),"",G5)</f>
        <v>93</v>
      </c>
      <c r="G14" s="320">
        <f t="shared" ref="G14:G15" si="5">IF(ISBLANK(F5),"",F5)</f>
        <v>100</v>
      </c>
      <c r="H14" s="389"/>
      <c r="I14" s="389"/>
      <c r="J14" s="48"/>
      <c r="K14" s="325" t="s">
        <v>536</v>
      </c>
      <c r="L14" s="328">
        <f>IF(ISBLANK(K4),"",K4)</f>
        <v>53</v>
      </c>
      <c r="M14" s="328">
        <f>IF(ISBLANK(K5),"",K5)</f>
        <v>63</v>
      </c>
      <c r="N14" s="328">
        <f>IF(ISBLANK(K6),"",K6)</f>
        <v>111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36</v>
      </c>
      <c r="C15" s="321">
        <f t="shared" si="2"/>
        <v>18</v>
      </c>
      <c r="E15" s="324">
        <f t="shared" si="3"/>
        <v>2022</v>
      </c>
      <c r="F15" s="321">
        <f t="shared" si="4"/>
        <v>71</v>
      </c>
      <c r="G15" s="321">
        <f t="shared" si="5"/>
        <v>78</v>
      </c>
      <c r="H15" s="211"/>
      <c r="I15" s="211"/>
      <c r="J15" s="28"/>
      <c r="K15" s="326" t="s">
        <v>535</v>
      </c>
      <c r="L15" s="329">
        <f>IF(ISBLANK(N4),"",N4)</f>
        <v>89</v>
      </c>
      <c r="M15" s="329">
        <f>IF(ISBLANK(N5),"",N5)</f>
        <v>123</v>
      </c>
      <c r="N15" s="329">
        <f>IF(ISBLANK(N6),"",N6)</f>
        <v>153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53</v>
      </c>
      <c r="M19" s="328">
        <f>IF(ISBLANK(K5),"",K5)</f>
        <v>63</v>
      </c>
      <c r="N19" s="328">
        <f>IF(ISBLANK(K6),"",K6)</f>
        <v>111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89</v>
      </c>
      <c r="M20" s="329">
        <f>IF(ISBLANK(N5),"",N5)</f>
        <v>123</v>
      </c>
      <c r="N20" s="329">
        <f>IF(ISBLANK(N6),"",N6)</f>
        <v>153</v>
      </c>
      <c r="O20" s="364"/>
    </row>
    <row r="21" spans="1:15" x14ac:dyDescent="0.25">
      <c r="A21" s="322">
        <f>A4</f>
        <v>2020</v>
      </c>
      <c r="B21" s="319">
        <f>IF(ISBLANK(D4),"",D4)</f>
        <v>38</v>
      </c>
      <c r="C21" s="319">
        <f>IF(ISBLANK(C4),"",C4)</f>
        <v>40</v>
      </c>
      <c r="E21" s="322">
        <f>A4</f>
        <v>2020</v>
      </c>
      <c r="F21" s="319">
        <f>IF(ISBLANK(G4),"",G4)</f>
        <v>90</v>
      </c>
      <c r="G21" s="319">
        <f>IF(ISBLANK(F4),"",F4)</f>
        <v>84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26</v>
      </c>
      <c r="C22" s="320">
        <f t="shared" ref="C22:C23" si="8">IF(ISBLANK(C5),"",C5)</f>
        <v>24</v>
      </c>
      <c r="E22" s="323">
        <f t="shared" ref="E22:E23" si="9">A5</f>
        <v>2021</v>
      </c>
      <c r="F22" s="320">
        <f t="shared" ref="F22:F23" si="10">IF(ISBLANK(G5),"",G5)</f>
        <v>93</v>
      </c>
      <c r="G22" s="320">
        <f t="shared" ref="G22:G23" si="11">IF(ISBLANK(F5),"",F5)</f>
        <v>100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36</v>
      </c>
      <c r="C23" s="321">
        <f t="shared" si="8"/>
        <v>18</v>
      </c>
      <c r="E23" s="324">
        <f t="shared" si="9"/>
        <v>2022</v>
      </c>
      <c r="F23" s="321">
        <f t="shared" si="10"/>
        <v>71</v>
      </c>
      <c r="G23" s="321">
        <f t="shared" si="11"/>
        <v>78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0</v>
      </c>
      <c r="C5" s="611"/>
      <c r="D5" s="611"/>
      <c r="E5" s="599">
        <v>1</v>
      </c>
      <c r="F5" s="616"/>
      <c r="G5" s="945"/>
      <c r="H5" s="599">
        <v>17</v>
      </c>
      <c r="I5" s="616">
        <v>2</v>
      </c>
      <c r="J5" s="616">
        <v>15</v>
      </c>
      <c r="K5" s="616"/>
      <c r="L5" s="945"/>
    </row>
    <row r="6" spans="1:12" x14ac:dyDescent="0.25">
      <c r="A6" s="286">
        <v>2021</v>
      </c>
      <c r="B6" s="601">
        <v>0</v>
      </c>
      <c r="C6" s="612"/>
      <c r="D6" s="612"/>
      <c r="E6" s="1034">
        <v>1</v>
      </c>
      <c r="F6" s="1028"/>
      <c r="G6" s="980"/>
      <c r="H6" s="1034">
        <v>8</v>
      </c>
      <c r="I6" s="1028">
        <v>2</v>
      </c>
      <c r="J6" s="1028">
        <v>6</v>
      </c>
      <c r="K6" s="1028"/>
      <c r="L6" s="980"/>
    </row>
    <row r="7" spans="1:12" x14ac:dyDescent="0.25">
      <c r="A7" s="218">
        <v>2022</v>
      </c>
      <c r="B7" s="601">
        <v>3</v>
      </c>
      <c r="C7" s="612"/>
      <c r="D7" s="612"/>
      <c r="E7" s="1034">
        <v>1</v>
      </c>
      <c r="F7" s="1028"/>
      <c r="G7" s="980"/>
      <c r="H7" s="1034">
        <v>2</v>
      </c>
      <c r="I7" s="1028">
        <v>1</v>
      </c>
      <c r="J7" s="1028">
        <v>1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</v>
      </c>
    </row>
    <row r="15" spans="1:12" ht="30" x14ac:dyDescent="0.25">
      <c r="A15" s="833" t="s">
        <v>1543</v>
      </c>
      <c r="B15" s="623">
        <f>IF(ISBLANK(J7),"",J7)</f>
        <v>1</v>
      </c>
    </row>
    <row r="17" spans="1:2" x14ac:dyDescent="0.25">
      <c r="A17" s="625" t="s">
        <v>1540</v>
      </c>
      <c r="B17" s="621">
        <f>IF(ISBLANK(I7),"",I7)</f>
        <v>1</v>
      </c>
    </row>
    <row r="18" spans="1:2" x14ac:dyDescent="0.25">
      <c r="A18" s="627" t="s">
        <v>1541</v>
      </c>
      <c r="B18" s="623">
        <f>IF(ISBLANK(J7),"",J7)</f>
        <v>1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62.6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26.3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63.2</v>
      </c>
      <c r="C6" s="614">
        <v>0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64.099999999999994</v>
      </c>
      <c r="C10" s="614">
        <v>33.299999999999997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62.6</v>
      </c>
      <c r="C14" s="73">
        <v>26.3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/>
      <c r="C4" s="55"/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12392.45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48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1.6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18</v>
      </c>
      <c r="C12" s="61">
        <v>2020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/>
      <c r="C5" s="611"/>
      <c r="D5" s="751">
        <v>1561</v>
      </c>
      <c r="E5" s="751">
        <v>18</v>
      </c>
      <c r="G5" s="358">
        <v>2014</v>
      </c>
      <c r="H5" s="70">
        <v>0</v>
      </c>
      <c r="I5" s="55">
        <v>0</v>
      </c>
      <c r="J5" s="55">
        <v>0</v>
      </c>
      <c r="K5" s="71">
        <v>0</v>
      </c>
    </row>
    <row r="6" spans="1:12" x14ac:dyDescent="0.25">
      <c r="A6" s="286">
        <v>2021</v>
      </c>
      <c r="B6" s="601"/>
      <c r="C6" s="612"/>
      <c r="D6" s="959"/>
      <c r="E6" s="959"/>
      <c r="G6" s="480">
        <v>2017</v>
      </c>
      <c r="H6" s="212">
        <v>13699.98</v>
      </c>
      <c r="I6" s="58">
        <v>8900.01</v>
      </c>
      <c r="J6" s="58">
        <v>4799.97</v>
      </c>
      <c r="K6" s="214">
        <v>53</v>
      </c>
    </row>
    <row r="7" spans="1:12" x14ac:dyDescent="0.25">
      <c r="A7" s="218">
        <v>2022</v>
      </c>
      <c r="B7" s="601"/>
      <c r="C7" s="612"/>
      <c r="D7" s="959"/>
      <c r="E7" s="959"/>
      <c r="G7" s="482">
        <v>2020</v>
      </c>
      <c r="H7" s="72">
        <v>12392.45</v>
      </c>
      <c r="I7" s="61">
        <v>8900.01</v>
      </c>
      <c r="J7" s="61">
        <v>3492.44</v>
      </c>
      <c r="K7" s="73">
        <v>48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 t="str">
        <f>IF(ISBLANK(C7),"",C7)</f>
        <v/>
      </c>
      <c r="D14" s="631">
        <f>A5</f>
        <v>2020</v>
      </c>
      <c r="E14" s="625">
        <f>IF(ISBLANK(D5),"",D5)</f>
        <v>1561</v>
      </c>
      <c r="F14" s="211"/>
      <c r="G14" s="634" t="s">
        <v>925</v>
      </c>
      <c r="H14" s="621">
        <f>IF(ISBLANK(J7),"",J7)</f>
        <v>3492.44</v>
      </c>
      <c r="I14" s="211"/>
      <c r="J14" s="211"/>
    </row>
    <row r="15" spans="1:12" x14ac:dyDescent="0.25">
      <c r="A15" s="870" t="s">
        <v>16</v>
      </c>
      <c r="B15" s="630" t="str">
        <f>IF(ISBLANK(B7),"",B7)</f>
        <v/>
      </c>
      <c r="D15" s="632">
        <f t="shared" ref="D15:D16" si="0">A6</f>
        <v>2021</v>
      </c>
      <c r="E15" s="626" t="str">
        <f>IF(ISBLANK(D6),"",D6)</f>
        <v/>
      </c>
      <c r="F15" s="211"/>
      <c r="G15" s="635" t="s">
        <v>926</v>
      </c>
      <c r="H15" s="623">
        <f>IF(ISBLANK(I7),"",I7)</f>
        <v>8900.01</v>
      </c>
      <c r="I15" s="211"/>
      <c r="J15" s="211"/>
    </row>
    <row r="16" spans="1:12" x14ac:dyDescent="0.25">
      <c r="D16" s="633">
        <f t="shared" si="0"/>
        <v>2022</v>
      </c>
      <c r="E16" s="627" t="str">
        <f>IF(ISBLANK(D7),"",D7)</f>
        <v/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 t="str">
        <f>IF(ISBLANK(C7),"",C7)</f>
        <v/>
      </c>
      <c r="F19" s="253"/>
      <c r="G19" s="634" t="s">
        <v>529</v>
      </c>
      <c r="H19" s="621">
        <f>IF(ISBLANK(J7),"",J7)</f>
        <v>3492.44</v>
      </c>
      <c r="I19" s="211"/>
      <c r="J19" s="211"/>
      <c r="N19" s="253"/>
    </row>
    <row r="20" spans="1:14" x14ac:dyDescent="0.25">
      <c r="A20" s="870" t="s">
        <v>498</v>
      </c>
      <c r="B20" s="630" t="str">
        <f>IF(ISBLANK(B7),"",B7)</f>
        <v/>
      </c>
      <c r="F20" s="253"/>
      <c r="G20" s="635" t="s">
        <v>528</v>
      </c>
      <c r="H20" s="623">
        <f>IF(ISBLANK(I7),"",I7)</f>
        <v>8900.01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0.7</v>
      </c>
      <c r="C5" s="1092"/>
      <c r="D5" s="1093"/>
      <c r="E5" s="1092"/>
      <c r="F5" s="1093"/>
    </row>
    <row r="6" spans="1:9" x14ac:dyDescent="0.25">
      <c r="A6" s="218">
        <v>2021</v>
      </c>
      <c r="B6" s="1092">
        <v>0.8</v>
      </c>
      <c r="C6" s="1092"/>
      <c r="D6" s="1093"/>
      <c r="E6" s="1092"/>
      <c r="F6" s="1093"/>
    </row>
    <row r="7" spans="1:9" x14ac:dyDescent="0.25">
      <c r="A7" s="219">
        <v>2022</v>
      </c>
      <c r="B7" s="73">
        <v>1.6</v>
      </c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3388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3082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306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26849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23125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3724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7.5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12.2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2907</v>
      </c>
      <c r="C5" s="458">
        <v>2764</v>
      </c>
      <c r="D5" s="458">
        <v>143</v>
      </c>
      <c r="E5" s="457">
        <v>18743</v>
      </c>
      <c r="F5" s="458">
        <v>18354</v>
      </c>
      <c r="G5" s="458">
        <v>389</v>
      </c>
      <c r="H5" s="457">
        <v>6.6</v>
      </c>
      <c r="I5" s="763">
        <v>2.7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2631</v>
      </c>
      <c r="C6" s="458">
        <v>2443</v>
      </c>
      <c r="D6" s="458">
        <v>188</v>
      </c>
      <c r="E6" s="457">
        <v>18209</v>
      </c>
      <c r="F6" s="458">
        <v>16645</v>
      </c>
      <c r="G6" s="458">
        <v>1564</v>
      </c>
      <c r="H6" s="457">
        <v>6.8</v>
      </c>
      <c r="I6" s="763">
        <v>8.3000000000000007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3388</v>
      </c>
      <c r="C7" s="612">
        <v>3082</v>
      </c>
      <c r="D7" s="612">
        <v>306</v>
      </c>
      <c r="E7" s="601">
        <v>26849</v>
      </c>
      <c r="F7" s="612">
        <v>23125</v>
      </c>
      <c r="G7" s="612">
        <v>3724</v>
      </c>
      <c r="H7" s="947">
        <v>7.5</v>
      </c>
      <c r="I7" s="948">
        <v>12.2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2907</v>
      </c>
      <c r="C14" s="674">
        <f t="shared" ref="C14:D14" si="0">IF(ISBLANK(C5),"",C5)</f>
        <v>2764</v>
      </c>
      <c r="D14" s="669">
        <f t="shared" si="0"/>
        <v>143</v>
      </c>
      <c r="F14" s="884">
        <f>A5</f>
        <v>2020</v>
      </c>
      <c r="G14" s="674">
        <f>IF(ISBLANK(E5),"",E5)</f>
        <v>18743</v>
      </c>
      <c r="H14" s="674">
        <f t="shared" ref="H14:I16" si="1">IF(ISBLANK(F5),"",F5)</f>
        <v>18354</v>
      </c>
      <c r="I14" s="669">
        <f t="shared" si="1"/>
        <v>389</v>
      </c>
      <c r="J14" s="756"/>
      <c r="K14" s="884">
        <f>A5</f>
        <v>2020</v>
      </c>
      <c r="L14" s="674">
        <f>IF(ISBLANK(H5),"",H5)</f>
        <v>6.6</v>
      </c>
      <c r="M14" s="669">
        <f>IF(ISBLANK(I5),"",I5)</f>
        <v>2.7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2631</v>
      </c>
      <c r="C15" s="879">
        <f t="shared" si="3"/>
        <v>2443</v>
      </c>
      <c r="D15" s="886">
        <f t="shared" si="3"/>
        <v>188</v>
      </c>
      <c r="F15" s="890">
        <f t="shared" ref="F15:F16" si="4">A6</f>
        <v>2021</v>
      </c>
      <c r="G15" s="853">
        <f t="shared" ref="G15:G16" si="5">IF(ISBLANK(E6),"",E6)</f>
        <v>18209</v>
      </c>
      <c r="H15" s="853">
        <f t="shared" si="1"/>
        <v>16645</v>
      </c>
      <c r="I15" s="670">
        <f t="shared" si="1"/>
        <v>1564</v>
      </c>
      <c r="J15" s="211"/>
      <c r="K15" s="890">
        <f t="shared" ref="K15:K16" si="6">A6</f>
        <v>2021</v>
      </c>
      <c r="L15" s="853">
        <f t="shared" ref="L15:M16" si="7">IF(ISBLANK(H6),"",H6)</f>
        <v>6.8</v>
      </c>
      <c r="M15" s="670">
        <f t="shared" si="7"/>
        <v>8.3000000000000007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3388</v>
      </c>
      <c r="C16" s="888">
        <f t="shared" si="3"/>
        <v>3082</v>
      </c>
      <c r="D16" s="889">
        <f t="shared" si="3"/>
        <v>306</v>
      </c>
      <c r="F16" s="891">
        <f t="shared" si="4"/>
        <v>2022</v>
      </c>
      <c r="G16" s="676">
        <f t="shared" si="5"/>
        <v>26849</v>
      </c>
      <c r="H16" s="676">
        <f t="shared" si="1"/>
        <v>23125</v>
      </c>
      <c r="I16" s="671">
        <f t="shared" si="1"/>
        <v>3724</v>
      </c>
      <c r="J16" s="211"/>
      <c r="K16" s="891">
        <f t="shared" si="6"/>
        <v>2022</v>
      </c>
      <c r="L16" s="676">
        <f t="shared" si="7"/>
        <v>7.5</v>
      </c>
      <c r="M16" s="671">
        <f t="shared" si="7"/>
        <v>12.2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2907</v>
      </c>
      <c r="C22" s="674">
        <f t="shared" ref="C22:D22" si="8">IF(ISBLANK(C5),"",C5)</f>
        <v>2764</v>
      </c>
      <c r="D22" s="669">
        <f t="shared" si="8"/>
        <v>143</v>
      </c>
      <c r="F22" s="884">
        <f>A5</f>
        <v>2020</v>
      </c>
      <c r="G22" s="674">
        <f>IF(ISBLANK(E5),"",E5)</f>
        <v>18743</v>
      </c>
      <c r="H22" s="674">
        <f t="shared" ref="H22:I24" si="9">IF(ISBLANK(F5),"",F5)</f>
        <v>18354</v>
      </c>
      <c r="I22" s="669">
        <f t="shared" si="9"/>
        <v>389</v>
      </c>
      <c r="J22" s="756"/>
      <c r="K22" s="884">
        <f>A5</f>
        <v>2020</v>
      </c>
      <c r="L22" s="674">
        <f>IF(ISBLANK(H5),"",H5)</f>
        <v>6.6</v>
      </c>
      <c r="M22" s="669">
        <f>IF(ISBLANK(I5),"",I5)</f>
        <v>2.7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2631</v>
      </c>
      <c r="C23" s="853">
        <f t="shared" si="11"/>
        <v>2443</v>
      </c>
      <c r="D23" s="670">
        <f t="shared" si="11"/>
        <v>188</v>
      </c>
      <c r="F23" s="890">
        <f t="shared" ref="F23:F24" si="12">A6</f>
        <v>2021</v>
      </c>
      <c r="G23" s="853">
        <f t="shared" ref="G23:G24" si="13">IF(ISBLANK(E6),"",E6)</f>
        <v>18209</v>
      </c>
      <c r="H23" s="853">
        <f t="shared" si="9"/>
        <v>16645</v>
      </c>
      <c r="I23" s="670">
        <f t="shared" si="9"/>
        <v>1564</v>
      </c>
      <c r="J23" s="211"/>
      <c r="K23" s="890">
        <f t="shared" ref="K23:K24" si="14">A6</f>
        <v>2021</v>
      </c>
      <c r="L23" s="853">
        <f t="shared" ref="L23:M24" si="15">IF(ISBLANK(H6),"",H6)</f>
        <v>6.8</v>
      </c>
      <c r="M23" s="670">
        <f t="shared" si="15"/>
        <v>8.3000000000000007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3388</v>
      </c>
      <c r="C24" s="676">
        <f t="shared" si="11"/>
        <v>3082</v>
      </c>
      <c r="D24" s="671">
        <f t="shared" si="11"/>
        <v>306</v>
      </c>
      <c r="F24" s="891">
        <f t="shared" si="12"/>
        <v>2022</v>
      </c>
      <c r="G24" s="676">
        <f t="shared" si="13"/>
        <v>26849</v>
      </c>
      <c r="H24" s="676">
        <f t="shared" si="9"/>
        <v>23125</v>
      </c>
      <c r="I24" s="671">
        <f t="shared" si="9"/>
        <v>3724</v>
      </c>
      <c r="J24" s="211"/>
      <c r="K24" s="891">
        <f t="shared" si="14"/>
        <v>2022</v>
      </c>
      <c r="L24" s="676">
        <f t="shared" si="15"/>
        <v>7.5</v>
      </c>
      <c r="M24" s="671">
        <f t="shared" si="15"/>
        <v>12.2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25</v>
      </c>
      <c r="C3" s="71">
        <v>5</v>
      </c>
      <c r="D3" s="71">
        <v>5.0999999999999996</v>
      </c>
      <c r="F3" s="105" t="s">
        <v>537</v>
      </c>
      <c r="G3" s="97">
        <f>IF(ISBLANK(B3),"",B3)</f>
        <v>25</v>
      </c>
      <c r="H3" s="97">
        <f>IF(ISBLANK(B4),"",B4)</f>
        <v>26</v>
      </c>
      <c r="I3" s="97">
        <f>IF(ISBLANK(B5),"",B5)</f>
        <v>31</v>
      </c>
      <c r="J3" s="365"/>
    </row>
    <row r="4" spans="1:12" x14ac:dyDescent="0.25">
      <c r="A4" s="286">
        <v>2021</v>
      </c>
      <c r="B4" s="214">
        <v>26</v>
      </c>
      <c r="C4" s="214">
        <v>12</v>
      </c>
      <c r="D4" s="214">
        <v>10.9</v>
      </c>
      <c r="F4" s="130" t="s">
        <v>538</v>
      </c>
      <c r="G4" s="98">
        <f>IF(ISBLANK(C3),"",C3)</f>
        <v>5</v>
      </c>
      <c r="H4" s="98">
        <f>IF(ISBLANK(C4),"",C4)</f>
        <v>12</v>
      </c>
      <c r="I4" s="98">
        <f>IF(ISBLANK(C5),"",C5)</f>
        <v>10</v>
      </c>
      <c r="J4" s="365"/>
    </row>
    <row r="5" spans="1:12" x14ac:dyDescent="0.25">
      <c r="A5" s="218">
        <v>2022</v>
      </c>
      <c r="B5" s="168">
        <v>31</v>
      </c>
      <c r="C5" s="168">
        <v>10</v>
      </c>
      <c r="D5" s="168">
        <v>15.2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25</v>
      </c>
      <c r="H8" s="97">
        <f>IF(ISBLANK(B4),"",B4)</f>
        <v>26</v>
      </c>
      <c r="I8" s="97">
        <f>IF(ISBLANK(B5),"",B5)</f>
        <v>31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5</v>
      </c>
      <c r="H9" s="98">
        <f>IF(ISBLANK(C4),"",C4)</f>
        <v>12</v>
      </c>
      <c r="I9" s="98">
        <f>IF(ISBLANK(C5),"",C5)</f>
        <v>10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5.0999999999999996</v>
      </c>
      <c r="H13" s="132">
        <f>IF(ISBLANK(D4),"",D4)</f>
        <v>10.9</v>
      </c>
      <c r="I13" s="132">
        <f>IF(ISBLANK(D5),"",D5)</f>
        <v>15.2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154</v>
      </c>
      <c r="C4" s="110">
        <v>139</v>
      </c>
      <c r="E4" s="29" t="s">
        <v>540</v>
      </c>
      <c r="F4" s="163">
        <f>B4/($B$22+$C$22)*100</f>
        <v>2.0324666754652236</v>
      </c>
      <c r="G4" s="163">
        <f>C4/($B$22+$C$22)*100</f>
        <v>1.8344991421406891</v>
      </c>
      <c r="J4" s="29" t="s">
        <v>540</v>
      </c>
      <c r="K4" s="163">
        <f>G4</f>
        <v>1.8344991421406891</v>
      </c>
    </row>
    <row r="5" spans="1:11" x14ac:dyDescent="0.25">
      <c r="A5" s="202" t="s">
        <v>541</v>
      </c>
      <c r="B5" s="212">
        <v>155</v>
      </c>
      <c r="C5" s="160">
        <v>153</v>
      </c>
      <c r="E5" s="29" t="s">
        <v>541</v>
      </c>
      <c r="F5" s="163">
        <f t="shared" ref="F5:G21" si="0">B5/($B$22+$C$22)*100</f>
        <v>2.0456645110201928</v>
      </c>
      <c r="G5" s="163">
        <f t="shared" si="0"/>
        <v>2.0192688399102545</v>
      </c>
      <c r="J5" s="29" t="s">
        <v>541</v>
      </c>
      <c r="K5" s="163">
        <f t="shared" ref="K5:K21" si="1">G5</f>
        <v>2.0192688399102545</v>
      </c>
    </row>
    <row r="6" spans="1:11" x14ac:dyDescent="0.25">
      <c r="A6" s="202" t="s">
        <v>542</v>
      </c>
      <c r="B6" s="212">
        <v>176</v>
      </c>
      <c r="C6" s="160">
        <v>171</v>
      </c>
      <c r="E6" s="29" t="s">
        <v>542</v>
      </c>
      <c r="F6" s="163">
        <f t="shared" si="0"/>
        <v>2.3228190576745416</v>
      </c>
      <c r="G6" s="163">
        <f t="shared" si="0"/>
        <v>2.2568298798996964</v>
      </c>
      <c r="J6" s="29" t="s">
        <v>542</v>
      </c>
      <c r="K6" s="163">
        <f t="shared" si="1"/>
        <v>2.2568298798996964</v>
      </c>
    </row>
    <row r="7" spans="1:11" x14ac:dyDescent="0.25">
      <c r="A7" s="202" t="s">
        <v>543</v>
      </c>
      <c r="B7" s="212">
        <v>205</v>
      </c>
      <c r="C7" s="160">
        <v>220</v>
      </c>
      <c r="E7" s="29" t="s">
        <v>543</v>
      </c>
      <c r="F7" s="163">
        <f t="shared" si="0"/>
        <v>2.705556288768642</v>
      </c>
      <c r="G7" s="163">
        <f t="shared" si="0"/>
        <v>2.9035238220931769</v>
      </c>
      <c r="J7" s="29" t="s">
        <v>543</v>
      </c>
      <c r="K7" s="163">
        <f t="shared" si="1"/>
        <v>2.9035238220931769</v>
      </c>
    </row>
    <row r="8" spans="1:11" x14ac:dyDescent="0.25">
      <c r="A8" s="202" t="s">
        <v>544</v>
      </c>
      <c r="B8" s="212">
        <v>199</v>
      </c>
      <c r="C8" s="160">
        <v>202</v>
      </c>
      <c r="E8" s="29" t="s">
        <v>544</v>
      </c>
      <c r="F8" s="163">
        <f t="shared" si="0"/>
        <v>2.6263692754388277</v>
      </c>
      <c r="G8" s="163">
        <f t="shared" si="0"/>
        <v>2.6659627821037351</v>
      </c>
      <c r="J8" s="29" t="s">
        <v>544</v>
      </c>
      <c r="K8" s="163">
        <f t="shared" si="1"/>
        <v>2.6659627821037351</v>
      </c>
    </row>
    <row r="9" spans="1:11" x14ac:dyDescent="0.25">
      <c r="A9" s="202" t="s">
        <v>545</v>
      </c>
      <c r="B9" s="212">
        <v>190</v>
      </c>
      <c r="C9" s="160">
        <v>209</v>
      </c>
      <c r="E9" s="29" t="s">
        <v>545</v>
      </c>
      <c r="F9" s="163">
        <f t="shared" si="0"/>
        <v>2.507588755444107</v>
      </c>
      <c r="G9" s="163">
        <f t="shared" si="0"/>
        <v>2.758347630988518</v>
      </c>
      <c r="J9" s="29" t="s">
        <v>545</v>
      </c>
      <c r="K9" s="163">
        <f t="shared" si="1"/>
        <v>2.758347630988518</v>
      </c>
    </row>
    <row r="10" spans="1:11" x14ac:dyDescent="0.25">
      <c r="A10" s="202" t="s">
        <v>546</v>
      </c>
      <c r="B10" s="212">
        <v>195</v>
      </c>
      <c r="C10" s="160">
        <v>238</v>
      </c>
      <c r="E10" s="29" t="s">
        <v>546</v>
      </c>
      <c r="F10" s="163">
        <f t="shared" si="0"/>
        <v>2.5735779332189521</v>
      </c>
      <c r="G10" s="163">
        <f t="shared" si="0"/>
        <v>3.1410848620826188</v>
      </c>
      <c r="J10" s="29" t="s">
        <v>546</v>
      </c>
      <c r="K10" s="163">
        <f t="shared" si="1"/>
        <v>3.1410848620826188</v>
      </c>
    </row>
    <row r="11" spans="1:11" x14ac:dyDescent="0.25">
      <c r="A11" s="202" t="s">
        <v>547</v>
      </c>
      <c r="B11" s="212">
        <v>240</v>
      </c>
      <c r="C11" s="160">
        <v>259</v>
      </c>
      <c r="E11" s="29" t="s">
        <v>547</v>
      </c>
      <c r="F11" s="163">
        <f t="shared" si="0"/>
        <v>3.1674805331925562</v>
      </c>
      <c r="G11" s="163">
        <f t="shared" si="0"/>
        <v>3.4182394087369672</v>
      </c>
      <c r="J11" s="29" t="s">
        <v>547</v>
      </c>
      <c r="K11" s="163">
        <f t="shared" si="1"/>
        <v>3.4182394087369672</v>
      </c>
    </row>
    <row r="12" spans="1:11" x14ac:dyDescent="0.25">
      <c r="A12" s="202" t="s">
        <v>548</v>
      </c>
      <c r="B12" s="212">
        <v>234</v>
      </c>
      <c r="C12" s="160">
        <v>270</v>
      </c>
      <c r="E12" s="29" t="s">
        <v>548</v>
      </c>
      <c r="F12" s="163">
        <f t="shared" si="0"/>
        <v>3.0882935198627424</v>
      </c>
      <c r="G12" s="163">
        <f t="shared" si="0"/>
        <v>3.5634155998416261</v>
      </c>
      <c r="J12" s="29" t="s">
        <v>548</v>
      </c>
      <c r="K12" s="163">
        <f t="shared" si="1"/>
        <v>3.5634155998416261</v>
      </c>
    </row>
    <row r="13" spans="1:11" x14ac:dyDescent="0.25">
      <c r="A13" s="202" t="s">
        <v>549</v>
      </c>
      <c r="B13" s="212">
        <v>246</v>
      </c>
      <c r="C13" s="160">
        <v>301</v>
      </c>
      <c r="E13" s="29" t="s">
        <v>549</v>
      </c>
      <c r="F13" s="163">
        <f t="shared" si="0"/>
        <v>3.24666754652237</v>
      </c>
      <c r="G13" s="163">
        <f t="shared" si="0"/>
        <v>3.9725485020456648</v>
      </c>
      <c r="J13" s="29" t="s">
        <v>549</v>
      </c>
      <c r="K13" s="163">
        <f t="shared" si="1"/>
        <v>3.9725485020456648</v>
      </c>
    </row>
    <row r="14" spans="1:11" x14ac:dyDescent="0.25">
      <c r="A14" s="202" t="s">
        <v>550</v>
      </c>
      <c r="B14" s="212">
        <v>263</v>
      </c>
      <c r="C14" s="160">
        <v>314</v>
      </c>
      <c r="E14" s="29" t="s">
        <v>550</v>
      </c>
      <c r="F14" s="163">
        <f t="shared" si="0"/>
        <v>3.4710307509568432</v>
      </c>
      <c r="G14" s="163">
        <f t="shared" si="0"/>
        <v>4.1441203642602611</v>
      </c>
      <c r="J14" s="29" t="s">
        <v>550</v>
      </c>
      <c r="K14" s="163">
        <f t="shared" si="1"/>
        <v>4.1441203642602611</v>
      </c>
    </row>
    <row r="15" spans="1:11" x14ac:dyDescent="0.25">
      <c r="A15" s="202" t="s">
        <v>551</v>
      </c>
      <c r="B15" s="212">
        <v>263</v>
      </c>
      <c r="C15" s="160">
        <v>278</v>
      </c>
      <c r="E15" s="29" t="s">
        <v>551</v>
      </c>
      <c r="F15" s="163">
        <f t="shared" si="0"/>
        <v>3.4710307509568432</v>
      </c>
      <c r="G15" s="163">
        <f t="shared" si="0"/>
        <v>3.6689982842813782</v>
      </c>
      <c r="J15" s="29" t="s">
        <v>551</v>
      </c>
      <c r="K15" s="163">
        <f t="shared" si="1"/>
        <v>3.6689982842813782</v>
      </c>
    </row>
    <row r="16" spans="1:11" x14ac:dyDescent="0.25">
      <c r="A16" s="202" t="s">
        <v>552</v>
      </c>
      <c r="B16" s="212">
        <v>330</v>
      </c>
      <c r="C16" s="160">
        <v>326</v>
      </c>
      <c r="E16" s="29" t="s">
        <v>552</v>
      </c>
      <c r="F16" s="163">
        <f t="shared" si="0"/>
        <v>4.3552857331397652</v>
      </c>
      <c r="G16" s="163">
        <f t="shared" si="0"/>
        <v>4.3024943909198896</v>
      </c>
      <c r="J16" s="29" t="s">
        <v>552</v>
      </c>
      <c r="K16" s="163">
        <f t="shared" si="1"/>
        <v>4.3024943909198896</v>
      </c>
    </row>
    <row r="17" spans="1:11" x14ac:dyDescent="0.25">
      <c r="A17" s="202" t="s">
        <v>553</v>
      </c>
      <c r="B17" s="212">
        <v>298</v>
      </c>
      <c r="C17" s="160">
        <v>313</v>
      </c>
      <c r="E17" s="29" t="s">
        <v>553</v>
      </c>
      <c r="F17" s="163">
        <f t="shared" si="0"/>
        <v>3.9329549953807574</v>
      </c>
      <c r="G17" s="163">
        <f t="shared" si="0"/>
        <v>4.130922528705292</v>
      </c>
      <c r="J17" s="29" t="s">
        <v>553</v>
      </c>
      <c r="K17" s="163">
        <f t="shared" si="1"/>
        <v>4.130922528705292</v>
      </c>
    </row>
    <row r="18" spans="1:11" x14ac:dyDescent="0.25">
      <c r="A18" s="202" t="s">
        <v>554</v>
      </c>
      <c r="B18" s="212">
        <v>282</v>
      </c>
      <c r="C18" s="160">
        <v>214</v>
      </c>
      <c r="E18" s="29" t="s">
        <v>554</v>
      </c>
      <c r="F18" s="163">
        <f t="shared" si="0"/>
        <v>3.7217896265012538</v>
      </c>
      <c r="G18" s="163">
        <f t="shared" si="0"/>
        <v>2.8243368087633627</v>
      </c>
      <c r="J18" s="29" t="s">
        <v>554</v>
      </c>
      <c r="K18" s="163">
        <f t="shared" si="1"/>
        <v>2.8243368087633627</v>
      </c>
    </row>
    <row r="19" spans="1:11" x14ac:dyDescent="0.25">
      <c r="A19" s="202" t="s">
        <v>555</v>
      </c>
      <c r="B19" s="212">
        <v>121</v>
      </c>
      <c r="C19" s="160">
        <v>114</v>
      </c>
      <c r="E19" s="29" t="s">
        <v>555</v>
      </c>
      <c r="F19" s="163">
        <f t="shared" si="0"/>
        <v>1.5969381021512474</v>
      </c>
      <c r="G19" s="163">
        <f t="shared" si="0"/>
        <v>1.5045532532664643</v>
      </c>
      <c r="J19" s="29" t="s">
        <v>555</v>
      </c>
      <c r="K19" s="163">
        <f t="shared" si="1"/>
        <v>1.5045532532664643</v>
      </c>
    </row>
    <row r="20" spans="1:11" x14ac:dyDescent="0.25">
      <c r="A20" s="202" t="s">
        <v>556</v>
      </c>
      <c r="B20" s="212">
        <v>109</v>
      </c>
      <c r="C20" s="160">
        <v>79</v>
      </c>
      <c r="E20" s="29" t="s">
        <v>556</v>
      </c>
      <c r="F20" s="163">
        <f t="shared" si="0"/>
        <v>1.4385640754916194</v>
      </c>
      <c r="G20" s="163">
        <f t="shared" si="0"/>
        <v>1.0426290088425498</v>
      </c>
      <c r="J20" s="29" t="s">
        <v>556</v>
      </c>
      <c r="K20" s="163">
        <f t="shared" si="1"/>
        <v>1.0426290088425498</v>
      </c>
    </row>
    <row r="21" spans="1:11" x14ac:dyDescent="0.25">
      <c r="A21" s="203" t="s">
        <v>557</v>
      </c>
      <c r="B21" s="72">
        <v>83</v>
      </c>
      <c r="C21" s="111">
        <v>34</v>
      </c>
      <c r="E21" s="31" t="s">
        <v>557</v>
      </c>
      <c r="F21" s="163">
        <f t="shared" si="0"/>
        <v>1.0954203510624256</v>
      </c>
      <c r="G21" s="163">
        <f t="shared" si="0"/>
        <v>0.44872640886894544</v>
      </c>
      <c r="J21" s="31" t="s">
        <v>557</v>
      </c>
      <c r="K21" s="210">
        <f t="shared" si="1"/>
        <v>0.44872640886894544</v>
      </c>
    </row>
    <row r="22" spans="1:11" x14ac:dyDescent="0.25">
      <c r="A22" s="309" t="s">
        <v>16</v>
      </c>
      <c r="B22" s="121">
        <f>SUM(B4:B21)</f>
        <v>3743</v>
      </c>
      <c r="C22" s="124">
        <f>SUM(C4:C21)</f>
        <v>3834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219</v>
      </c>
      <c r="C3" s="110">
        <v>272</v>
      </c>
      <c r="E3" s="297" t="s">
        <v>709</v>
      </c>
      <c r="F3" s="71">
        <v>44.46</v>
      </c>
      <c r="G3" s="71">
        <v>50.34</v>
      </c>
      <c r="K3" s="122" t="s">
        <v>16</v>
      </c>
      <c r="L3" s="71">
        <v>3.21</v>
      </c>
      <c r="M3" s="71">
        <v>2.69</v>
      </c>
    </row>
    <row r="4" spans="1:16" x14ac:dyDescent="0.25">
      <c r="A4" s="202" t="s">
        <v>704</v>
      </c>
      <c r="B4" s="212">
        <v>373</v>
      </c>
      <c r="C4" s="160">
        <v>383</v>
      </c>
      <c r="E4" s="298" t="s">
        <v>710</v>
      </c>
      <c r="F4" s="214">
        <v>45.58</v>
      </c>
      <c r="G4" s="214">
        <v>40.93</v>
      </c>
      <c r="K4" s="215" t="s">
        <v>212</v>
      </c>
      <c r="L4" s="214">
        <v>3.37</v>
      </c>
      <c r="M4" s="214">
        <v>2.78</v>
      </c>
      <c r="N4" s="211"/>
    </row>
    <row r="5" spans="1:16" x14ac:dyDescent="0.25">
      <c r="A5" s="202" t="s">
        <v>705</v>
      </c>
      <c r="B5" s="212">
        <v>256</v>
      </c>
      <c r="C5" s="160">
        <v>251</v>
      </c>
      <c r="E5" s="298" t="s">
        <v>711</v>
      </c>
      <c r="F5" s="214">
        <v>8.6300000000000008</v>
      </c>
      <c r="G5" s="214">
        <v>8.0399999999999991</v>
      </c>
      <c r="K5" s="123" t="s">
        <v>213</v>
      </c>
      <c r="L5" s="73">
        <v>3.03</v>
      </c>
      <c r="M5" s="73">
        <v>2.59</v>
      </c>
      <c r="N5" s="211"/>
    </row>
    <row r="6" spans="1:16" x14ac:dyDescent="0.25">
      <c r="A6" s="202" t="s">
        <v>706</v>
      </c>
      <c r="B6" s="212">
        <v>358</v>
      </c>
      <c r="C6" s="160">
        <v>218</v>
      </c>
      <c r="E6" s="298" t="s">
        <v>712</v>
      </c>
      <c r="F6" s="214">
        <v>1.22</v>
      </c>
      <c r="G6" s="214">
        <v>0.62</v>
      </c>
      <c r="K6" s="226"/>
      <c r="L6" s="164"/>
      <c r="M6" s="211"/>
    </row>
    <row r="7" spans="1:16" x14ac:dyDescent="0.25">
      <c r="A7" s="202" t="s">
        <v>707</v>
      </c>
      <c r="B7" s="212">
        <v>195</v>
      </c>
      <c r="C7" s="160">
        <v>140</v>
      </c>
      <c r="E7" s="299" t="s">
        <v>713</v>
      </c>
      <c r="F7" s="73">
        <v>0.11</v>
      </c>
      <c r="G7" s="73">
        <v>7.0000000000000007E-2</v>
      </c>
      <c r="K7" s="227"/>
      <c r="L7" s="211"/>
      <c r="M7" s="211"/>
    </row>
    <row r="8" spans="1:16" x14ac:dyDescent="0.25">
      <c r="A8" s="203" t="s">
        <v>708</v>
      </c>
      <c r="B8" s="72">
        <v>185</v>
      </c>
      <c r="C8" s="111">
        <v>131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19.498207885304662</v>
      </c>
      <c r="C13" s="301">
        <f>B3/SUM(B3:B8)*100</f>
        <v>13.808322824716267</v>
      </c>
      <c r="E13" s="217" t="s">
        <v>836</v>
      </c>
      <c r="F13" s="289">
        <f>IF(ISBLANK(F3),"",F3)</f>
        <v>44.46</v>
      </c>
      <c r="G13" s="289">
        <f>IF(ISBLANK(G3),"",G3)</f>
        <v>50.34</v>
      </c>
    </row>
    <row r="14" spans="1:16" x14ac:dyDescent="0.25">
      <c r="A14" s="220" t="s">
        <v>825</v>
      </c>
      <c r="B14" s="305">
        <f>C4/SUM(C3:C8)*100</f>
        <v>27.455197132616487</v>
      </c>
      <c r="C14" s="302">
        <f>B4/SUM(B3:B8)*100</f>
        <v>23.518284993694831</v>
      </c>
      <c r="E14" s="286" t="s">
        <v>837</v>
      </c>
      <c r="F14" s="290">
        <f t="shared" ref="F14:G17" si="0">IF(ISBLANK(F4),"",F4)</f>
        <v>45.58</v>
      </c>
      <c r="G14" s="290">
        <f t="shared" si="0"/>
        <v>40.93</v>
      </c>
    </row>
    <row r="15" spans="1:16" x14ac:dyDescent="0.25">
      <c r="A15" s="220" t="s">
        <v>826</v>
      </c>
      <c r="B15" s="305">
        <f>C5/SUM(C3:C8)*100</f>
        <v>17.992831541218639</v>
      </c>
      <c r="C15" s="302">
        <f>B5/SUM(B3:B8)*100</f>
        <v>16.141235813366961</v>
      </c>
      <c r="E15" s="286" t="s">
        <v>838</v>
      </c>
      <c r="F15" s="290">
        <f t="shared" si="0"/>
        <v>8.6300000000000008</v>
      </c>
      <c r="G15" s="290">
        <f t="shared" si="0"/>
        <v>8.0399999999999991</v>
      </c>
    </row>
    <row r="16" spans="1:16" x14ac:dyDescent="0.25">
      <c r="A16" s="220" t="s">
        <v>827</v>
      </c>
      <c r="B16" s="305">
        <f>C6/SUM(C3:C8)*100</f>
        <v>15.627240143369175</v>
      </c>
      <c r="C16" s="302">
        <f>B6/SUM(B3:B8)*100</f>
        <v>22.572509457755359</v>
      </c>
      <c r="E16" s="286" t="s">
        <v>839</v>
      </c>
      <c r="F16" s="290">
        <f t="shared" si="0"/>
        <v>1.22</v>
      </c>
      <c r="G16" s="290">
        <f t="shared" si="0"/>
        <v>0.62</v>
      </c>
    </row>
    <row r="17" spans="1:18" x14ac:dyDescent="0.25">
      <c r="A17" s="220" t="s">
        <v>828</v>
      </c>
      <c r="B17" s="305">
        <f>C7/SUM(C3:C8)*100</f>
        <v>10.035842293906811</v>
      </c>
      <c r="C17" s="302">
        <f>B7/SUM(B3:B8)*100</f>
        <v>12.295081967213115</v>
      </c>
      <c r="E17" s="219" t="s">
        <v>840</v>
      </c>
      <c r="F17" s="291">
        <f t="shared" si="0"/>
        <v>0.11</v>
      </c>
      <c r="G17" s="291">
        <f t="shared" si="0"/>
        <v>7.0000000000000007E-2</v>
      </c>
    </row>
    <row r="18" spans="1:18" x14ac:dyDescent="0.25">
      <c r="A18" s="221" t="s">
        <v>829</v>
      </c>
      <c r="B18" s="306">
        <f>C8/SUM(C3:C8)*100</f>
        <v>9.3906810035842287</v>
      </c>
      <c r="C18" s="303">
        <f>B8/SUM(B3:B8)*100</f>
        <v>11.664564943253469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19.498207885304662</v>
      </c>
      <c r="C22" s="301">
        <f>C13</f>
        <v>13.808322824716267</v>
      </c>
    </row>
    <row r="23" spans="1:18" x14ac:dyDescent="0.25">
      <c r="A23" s="220" t="s">
        <v>831</v>
      </c>
      <c r="B23" s="305">
        <f t="shared" ref="B23:C27" si="1">B14</f>
        <v>27.455197132616487</v>
      </c>
      <c r="C23" s="302">
        <f t="shared" si="1"/>
        <v>23.518284993694831</v>
      </c>
    </row>
    <row r="24" spans="1:18" x14ac:dyDescent="0.25">
      <c r="A24" s="307" t="s">
        <v>832</v>
      </c>
      <c r="B24" s="305">
        <f t="shared" si="1"/>
        <v>17.992831541218639</v>
      </c>
      <c r="C24" s="302">
        <f t="shared" si="1"/>
        <v>16.141235813366961</v>
      </c>
    </row>
    <row r="25" spans="1:18" x14ac:dyDescent="0.25">
      <c r="A25" s="220" t="s">
        <v>833</v>
      </c>
      <c r="B25" s="305">
        <f t="shared" si="1"/>
        <v>15.627240143369175</v>
      </c>
      <c r="C25" s="302">
        <f t="shared" si="1"/>
        <v>22.572509457755359</v>
      </c>
    </row>
    <row r="26" spans="1:18" x14ac:dyDescent="0.25">
      <c r="A26" s="220" t="s">
        <v>834</v>
      </c>
      <c r="B26" s="305">
        <f t="shared" si="1"/>
        <v>10.035842293906811</v>
      </c>
      <c r="C26" s="302">
        <f t="shared" si="1"/>
        <v>12.295081967213115</v>
      </c>
    </row>
    <row r="27" spans="1:18" x14ac:dyDescent="0.25">
      <c r="A27" s="308" t="s">
        <v>835</v>
      </c>
      <c r="B27" s="306">
        <f t="shared" si="1"/>
        <v>9.3906810035842287</v>
      </c>
      <c r="C27" s="303">
        <f t="shared" si="1"/>
        <v>11.664564943253469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317</v>
      </c>
      <c r="C34" s="110">
        <v>341</v>
      </c>
      <c r="E34" s="297" t="s">
        <v>709</v>
      </c>
      <c r="F34" s="71">
        <v>50.34</v>
      </c>
      <c r="G34" s="211"/>
      <c r="K34" s="122" t="s">
        <v>16</v>
      </c>
      <c r="L34" s="71">
        <v>2.69</v>
      </c>
      <c r="M34" s="211"/>
    </row>
    <row r="35" spans="1:16" x14ac:dyDescent="0.25">
      <c r="A35" s="202" t="s">
        <v>704</v>
      </c>
      <c r="B35" s="212">
        <v>464</v>
      </c>
      <c r="C35" s="160">
        <v>393</v>
      </c>
      <c r="E35" s="298" t="s">
        <v>710</v>
      </c>
      <c r="F35" s="214">
        <v>40.93</v>
      </c>
      <c r="G35" s="211"/>
      <c r="K35" s="215" t="s">
        <v>212</v>
      </c>
      <c r="L35" s="214">
        <v>2.78</v>
      </c>
      <c r="M35" s="211"/>
      <c r="N35" s="29" t="s">
        <v>876</v>
      </c>
    </row>
    <row r="36" spans="1:16" x14ac:dyDescent="0.25">
      <c r="A36" s="202" t="s">
        <v>705</v>
      </c>
      <c r="B36" s="212">
        <v>291</v>
      </c>
      <c r="C36" s="160">
        <v>197</v>
      </c>
      <c r="E36" s="298" t="s">
        <v>711</v>
      </c>
      <c r="F36" s="214">
        <v>8.0399999999999991</v>
      </c>
      <c r="G36" s="211"/>
      <c r="K36" s="123" t="s">
        <v>213</v>
      </c>
      <c r="L36" s="73">
        <v>2.59</v>
      </c>
      <c r="M36" s="211"/>
      <c r="N36" s="288">
        <v>2022</v>
      </c>
    </row>
    <row r="37" spans="1:16" x14ac:dyDescent="0.25">
      <c r="A37" s="202" t="s">
        <v>706</v>
      </c>
      <c r="B37" s="212">
        <v>263</v>
      </c>
      <c r="C37" s="160">
        <v>181</v>
      </c>
      <c r="E37" s="298" t="s">
        <v>712</v>
      </c>
      <c r="F37" s="214">
        <v>0.62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124</v>
      </c>
      <c r="C38" s="160">
        <v>100</v>
      </c>
      <c r="E38" s="299" t="s">
        <v>713</v>
      </c>
      <c r="F38" s="73">
        <v>7.0000000000000007E-2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75</v>
      </c>
      <c r="C39" s="111">
        <v>52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26.97784810126582</v>
      </c>
      <c r="C44" s="301">
        <f>B34/SUM(B34:B39)*100</f>
        <v>20.664928292046937</v>
      </c>
      <c r="E44" s="217" t="s">
        <v>836</v>
      </c>
      <c r="F44" s="289">
        <f>IF(ISBLANK(F34),"",F34)</f>
        <v>50.34</v>
      </c>
    </row>
    <row r="45" spans="1:16" x14ac:dyDescent="0.25">
      <c r="A45" s="220" t="s">
        <v>825</v>
      </c>
      <c r="B45" s="305">
        <f>C35/SUM(C34:C39)*100</f>
        <v>31.091772151898734</v>
      </c>
      <c r="C45" s="302">
        <f>B35/SUM(B34:B39)*100</f>
        <v>30.247718383311607</v>
      </c>
      <c r="E45" s="286" t="s">
        <v>837</v>
      </c>
      <c r="F45" s="290">
        <f t="shared" ref="F45:F48" si="2">IF(ISBLANK(F35),"",F35)</f>
        <v>40.93</v>
      </c>
    </row>
    <row r="46" spans="1:16" x14ac:dyDescent="0.25">
      <c r="A46" s="220" t="s">
        <v>826</v>
      </c>
      <c r="B46" s="305">
        <f>C36/SUM(C34:C39)*100</f>
        <v>15.585443037974683</v>
      </c>
      <c r="C46" s="302">
        <f>B36/SUM(B34:B39)*100</f>
        <v>18.97001303780965</v>
      </c>
      <c r="E46" s="286" t="s">
        <v>838</v>
      </c>
      <c r="F46" s="290">
        <f t="shared" si="2"/>
        <v>8.0399999999999991</v>
      </c>
    </row>
    <row r="47" spans="1:16" x14ac:dyDescent="0.25">
      <c r="A47" s="220" t="s">
        <v>827</v>
      </c>
      <c r="B47" s="305">
        <f>C37/SUM(C34:C39)*100</f>
        <v>14.319620253164558</v>
      </c>
      <c r="C47" s="302">
        <f>B37/SUM(B34:B39)*100</f>
        <v>17.144719687092568</v>
      </c>
      <c r="E47" s="286" t="s">
        <v>839</v>
      </c>
      <c r="F47" s="290">
        <f t="shared" si="2"/>
        <v>0.62</v>
      </c>
    </row>
    <row r="48" spans="1:16" x14ac:dyDescent="0.25">
      <c r="A48" s="220" t="s">
        <v>828</v>
      </c>
      <c r="B48" s="305">
        <f>C38/SUM(C34:C39)*100</f>
        <v>7.9113924050632916</v>
      </c>
      <c r="C48" s="302">
        <f>B38/SUM(B34:B39)*100</f>
        <v>8.0834419817470664</v>
      </c>
      <c r="E48" s="219" t="s">
        <v>840</v>
      </c>
      <c r="F48" s="291">
        <f t="shared" si="2"/>
        <v>7.0000000000000007E-2</v>
      </c>
    </row>
    <row r="49" spans="1:3" x14ac:dyDescent="0.25">
      <c r="A49" s="221" t="s">
        <v>829</v>
      </c>
      <c r="B49" s="306">
        <f>C39/SUM(C34:C39)*100</f>
        <v>4.1139240506329111</v>
      </c>
      <c r="C49" s="303">
        <f>B39/SUM(B34:B39)*100</f>
        <v>4.8891786179921768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26.97784810126582</v>
      </c>
      <c r="C53" s="301">
        <f>C44</f>
        <v>20.664928292046937</v>
      </c>
    </row>
    <row r="54" spans="1:3" x14ac:dyDescent="0.25">
      <c r="A54" s="220" t="s">
        <v>831</v>
      </c>
      <c r="B54" s="305">
        <f t="shared" ref="B54:C54" si="3">B45</f>
        <v>31.091772151898734</v>
      </c>
      <c r="C54" s="302">
        <f t="shared" si="3"/>
        <v>30.247718383311607</v>
      </c>
    </row>
    <row r="55" spans="1:3" x14ac:dyDescent="0.25">
      <c r="A55" s="307" t="s">
        <v>832</v>
      </c>
      <c r="B55" s="305">
        <f t="shared" ref="B55:C55" si="4">B46</f>
        <v>15.585443037974683</v>
      </c>
      <c r="C55" s="302">
        <f t="shared" si="4"/>
        <v>18.97001303780965</v>
      </c>
    </row>
    <row r="56" spans="1:3" x14ac:dyDescent="0.25">
      <c r="A56" s="220" t="s">
        <v>833</v>
      </c>
      <c r="B56" s="305">
        <f t="shared" ref="B56:C56" si="5">B47</f>
        <v>14.319620253164558</v>
      </c>
      <c r="C56" s="302">
        <f t="shared" si="5"/>
        <v>17.144719687092568</v>
      </c>
    </row>
    <row r="57" spans="1:3" x14ac:dyDescent="0.25">
      <c r="A57" s="220" t="s">
        <v>834</v>
      </c>
      <c r="B57" s="305">
        <f t="shared" ref="B57:C57" si="6">B48</f>
        <v>7.9113924050632916</v>
      </c>
      <c r="C57" s="302">
        <f t="shared" si="6"/>
        <v>8.0834419817470664</v>
      </c>
    </row>
    <row r="58" spans="1:3" x14ac:dyDescent="0.25">
      <c r="A58" s="308" t="s">
        <v>835</v>
      </c>
      <c r="B58" s="306">
        <f t="shared" ref="B58:C58" si="7">B49</f>
        <v>4.1139240506329111</v>
      </c>
      <c r="C58" s="303">
        <f t="shared" si="7"/>
        <v>4.8891786179921768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2024-04-25T06:58:50Z</dcterms:modified>
</cp:coreProperties>
</file>